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4415" windowHeight="12165"/>
  </bookViews>
  <sheets>
    <sheet name="AL 2024" sheetId="134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'AL 2024'!$A$1:$Q$111</definedName>
    <definedName name="_xlnm.Print_Titles" localSheetId="0">'AL 2024'!$A:$B,'AL 2024'!$1:$2</definedName>
  </definedNames>
  <calcPr calcId="125725"/>
</workbook>
</file>

<file path=xl/calcChain.xml><?xml version="1.0" encoding="utf-8"?>
<calcChain xmlns="http://schemas.openxmlformats.org/spreadsheetml/2006/main">
  <c r="B122" i="134"/>
  <c r="Q113"/>
  <c r="P113"/>
  <c r="O113"/>
  <c r="M113"/>
  <c r="L85"/>
  <c r="M85"/>
  <c r="N85"/>
  <c r="O85"/>
  <c r="P85"/>
  <c r="Q85"/>
  <c r="L95"/>
  <c r="M95"/>
  <c r="N95"/>
  <c r="O95"/>
  <c r="P95"/>
  <c r="Q95"/>
  <c r="L71"/>
  <c r="M71"/>
  <c r="N71"/>
  <c r="O71"/>
  <c r="P71"/>
  <c r="Q71"/>
  <c r="L41"/>
  <c r="M41"/>
  <c r="N41"/>
  <c r="N96" s="1"/>
  <c r="O41"/>
  <c r="P41"/>
  <c r="Q41"/>
  <c r="L31"/>
  <c r="M31"/>
  <c r="N31"/>
  <c r="O31"/>
  <c r="P31"/>
  <c r="Q31"/>
  <c r="K31"/>
  <c r="L111"/>
  <c r="M111"/>
  <c r="N111"/>
  <c r="O111"/>
  <c r="P111"/>
  <c r="Q111"/>
  <c r="K113"/>
  <c r="I113"/>
  <c r="H113"/>
  <c r="H112"/>
  <c r="B119"/>
  <c r="M105"/>
  <c r="D111"/>
  <c r="E111"/>
  <c r="F111"/>
  <c r="G111"/>
  <c r="H111"/>
  <c r="K111"/>
  <c r="D101"/>
  <c r="E101"/>
  <c r="F101"/>
  <c r="G101"/>
  <c r="H101"/>
  <c r="K101"/>
  <c r="R101" s="1"/>
  <c r="M101"/>
  <c r="D95"/>
  <c r="E95"/>
  <c r="E96" s="1"/>
  <c r="F95"/>
  <c r="F96" s="1"/>
  <c r="G95"/>
  <c r="H95"/>
  <c r="K95"/>
  <c r="D96"/>
  <c r="G96"/>
  <c r="H96"/>
  <c r="D85"/>
  <c r="E85"/>
  <c r="F85"/>
  <c r="G85"/>
  <c r="H85"/>
  <c r="K85"/>
  <c r="D71"/>
  <c r="E71"/>
  <c r="F71"/>
  <c r="G71"/>
  <c r="H71"/>
  <c r="K71"/>
  <c r="D41"/>
  <c r="E41"/>
  <c r="F41"/>
  <c r="G41"/>
  <c r="H41"/>
  <c r="K41"/>
  <c r="D31"/>
  <c r="E31"/>
  <c r="F31"/>
  <c r="G31"/>
  <c r="H31"/>
  <c r="G113"/>
  <c r="S95"/>
  <c r="S85"/>
  <c r="S71"/>
  <c r="S41"/>
  <c r="S31"/>
  <c r="C85"/>
  <c r="F113"/>
  <c r="E113"/>
  <c r="D113"/>
  <c r="C113"/>
  <c r="C71"/>
  <c r="O101"/>
  <c r="P101"/>
  <c r="Q101"/>
  <c r="C111"/>
  <c r="C101"/>
  <c r="N112" l="1"/>
  <c r="L96"/>
  <c r="L112" s="1"/>
  <c r="M96"/>
  <c r="M112" s="1"/>
  <c r="Q96"/>
  <c r="Q112" s="1"/>
  <c r="Q114" s="1"/>
  <c r="P114"/>
  <c r="O96"/>
  <c r="O112" s="1"/>
  <c r="O114" s="1"/>
  <c r="P96"/>
  <c r="P112"/>
  <c r="K96"/>
  <c r="K112" s="1"/>
  <c r="I112"/>
  <c r="J112"/>
  <c r="H114"/>
  <c r="D112"/>
  <c r="E112"/>
  <c r="E114" s="1"/>
  <c r="F112"/>
  <c r="F114" s="1"/>
  <c r="G112"/>
  <c r="R71"/>
  <c r="R85"/>
  <c r="C41"/>
  <c r="R41" s="1"/>
  <c r="T41" s="1"/>
  <c r="C95"/>
  <c r="R95" s="1"/>
  <c r="C31"/>
  <c r="R111"/>
  <c r="A89"/>
  <c r="A90" s="1"/>
  <c r="A91" s="1"/>
  <c r="A92" s="1"/>
  <c r="A81"/>
  <c r="A82" s="1"/>
  <c r="A83" s="1"/>
  <c r="A75"/>
  <c r="A76" s="1"/>
  <c r="A77" s="1"/>
  <c r="A78" s="1"/>
  <c r="A79" s="1"/>
  <c r="A45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35"/>
  <c r="A36" s="1"/>
  <c r="A37" s="1"/>
  <c r="A38" s="1"/>
  <c r="A39" s="1"/>
  <c r="A40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M114" l="1"/>
  <c r="K114"/>
  <c r="B120"/>
  <c r="I114"/>
  <c r="C96"/>
  <c r="C112" s="1"/>
  <c r="G114"/>
  <c r="R31"/>
  <c r="C114" l="1"/>
  <c r="B121"/>
  <c r="B123" s="1"/>
  <c r="D114"/>
</calcChain>
</file>

<file path=xl/sharedStrings.xml><?xml version="1.0" encoding="utf-8"?>
<sst xmlns="http://schemas.openxmlformats.org/spreadsheetml/2006/main" count="122" uniqueCount="97">
  <si>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</si>
  <si>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</si>
  <si>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</si>
  <si>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</si>
  <si>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</si>
  <si>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</si>
  <si>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</si>
  <si>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MITROPOLIA MOLDOVEI SI BUCOVINEI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</si>
  <si>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</si>
  <si>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</si>
  <si>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</si>
  <si>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</si>
  <si>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</si>
  <si>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</si>
  <si>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</si>
  <si>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</si>
  <si>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</si>
  <si>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</si>
  <si>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</si>
  <si>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</si>
  <si>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</si>
  <si>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</si>
  <si>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</si>
  <si>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</si>
  <si>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</si>
  <si>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</si>
  <si>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</si>
  <si>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</si>
  <si>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</si>
  <si>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</si>
  <si>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</si>
  <si>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</si>
  <si>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</si>
  <si>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</si>
  <si>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</si>
  <si>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</si>
  <si>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</si>
  <si>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</si>
  <si>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</si>
  <si>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</si>
  <si>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</si>
  <si>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</si>
  <si>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</si>
  <si>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SC MEDLIFE SA</t>
  </si>
  <si>
    <t>RECUMEDIS (fost  RED CLINIC )</t>
  </si>
  <si>
    <t>SPITALUL CLINIC DE RECUPERARE</t>
  </si>
  <si>
    <t>IRO IASI</t>
  </si>
  <si>
    <t>Karsus Medical SRL</t>
  </si>
  <si>
    <t>Synlab SRL</t>
  </si>
  <si>
    <t>Praxis SRL</t>
  </si>
  <si>
    <t>TOTAL  HEMOGLOBINA GLICOZILATA</t>
  </si>
  <si>
    <t>IRO IAȘI</t>
  </si>
  <si>
    <t>Nr.crt.</t>
  </si>
  <si>
    <t>SC ELYTIS LABORATORY</t>
  </si>
  <si>
    <t>CLINICA SANTE</t>
  </si>
  <si>
    <t>SPITALUL DE COPII SF. MARIA</t>
  </si>
  <si>
    <t>CLINICA CARMED SRL-D</t>
  </si>
  <si>
    <t>VICTORIA IMAGISTIC SRL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</si>
  <si>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</si>
  <si>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</si>
  <si>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</si>
  <si>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</si>
  <si>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</si>
  <si>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</si>
  <si>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</si>
  <si>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</si>
  <si>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</si>
  <si>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</si>
  <si>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ARCADIA MEDICAL CENTER SRL</t>
  </si>
  <si>
    <t>IANUARIE 2024</t>
  </si>
  <si>
    <t>FEBRUARIE 2024</t>
  </si>
  <si>
    <t>MARTIE 2024</t>
  </si>
  <si>
    <t>APRILIE 2024</t>
  </si>
  <si>
    <t>MAI 2024</t>
  </si>
  <si>
    <t>IUNIE 2024</t>
  </si>
  <si>
    <t>AUGUST 2024</t>
  </si>
  <si>
    <t>SEPTEMBRIE 2024</t>
  </si>
  <si>
    <t>OCTOMBRIE 2024</t>
  </si>
  <si>
    <t>NOIEMBRIE  2024</t>
  </si>
  <si>
    <t>DECEMBRIE  2024</t>
  </si>
  <si>
    <t xml:space="preserve">LABORATOARELE SYNLAB </t>
  </si>
  <si>
    <t>DORNA MEDICAL</t>
  </si>
  <si>
    <t xml:space="preserve">ARHIMED RADIOLOGY SRL </t>
  </si>
  <si>
    <t xml:space="preserve">SC SCAN EXPERT PASCANI + SCAN EXPERT IASI </t>
  </si>
  <si>
    <t xml:space="preserve">INTER HEALT SYSTEMS </t>
  </si>
  <si>
    <t xml:space="preserve">INSTITUTUL DE BOLI CARDIOVASCULARE </t>
  </si>
  <si>
    <t xml:space="preserve">SC LUPU IULIAN SRL </t>
  </si>
  <si>
    <t>SC CLINICA ALBERT SRL</t>
  </si>
  <si>
    <t>TOTAL  Program National PET-CT</t>
  </si>
  <si>
    <t>TOTAL  ACTIVITATE</t>
  </si>
  <si>
    <t>ELYTIS HOSPITAL HOPE SRL (contr de la 01.06.2024)</t>
  </si>
  <si>
    <t>ASOCIATIA GLASUL VIETII (contr de la 01.06.2024)</t>
  </si>
  <si>
    <t>MNT HEALTHCARE SRL - pct IS</t>
  </si>
  <si>
    <t>activ crta</t>
  </si>
  <si>
    <t>plan de cancer</t>
  </si>
  <si>
    <t>MNT HEALTHCARE SRL - epilepsie (NOU)</t>
  </si>
  <si>
    <t>IULIE 2024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</si>
</sst>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8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  <font>
      <b/>
      <sz val="11"/>
      <name val="Times New Roman"/>
      <family val="1"/>
    </font>
    <font>
      <sz val="10"/>
      <color indexed="18"/>
      <name val="Times New Roman"/>
      <family val="1"/>
    </font>
    <font>
      <sz val="9"/>
      <color rgb="FFCC00FF"/>
      <name val="Times New Roman"/>
      <family val="1"/>
    </font>
    <font>
      <b/>
      <sz val="10"/>
      <color theme="5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00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0">
    <xf numFmtId="0" fontId="0" fillId="0" borderId="0" xfId="0"/>
    <xf numFmtId="0" fontId="7" fillId="2" borderId="2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2" fontId="7" fillId="0" borderId="2" xfId="2" applyNumberFormat="1" applyFont="1" applyFill="1" applyBorder="1" applyAlignment="1">
      <alignment vertical="center" wrapText="1"/>
    </xf>
    <xf numFmtId="1" fontId="7" fillId="2" borderId="2" xfId="1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2" fontId="7" fillId="0" borderId="3" xfId="2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horizontal="right" vertical="center" wrapText="1"/>
    </xf>
    <xf numFmtId="1" fontId="7" fillId="0" borderId="2" xfId="1" applyNumberFormat="1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4" fontId="8" fillId="4" borderId="2" xfId="0" applyNumberFormat="1" applyFont="1" applyFill="1" applyBorder="1" applyAlignment="1">
      <alignment vertical="center"/>
    </xf>
    <xf numFmtId="4" fontId="10" fillId="5" borderId="2" xfId="0" applyNumberFormat="1" applyFont="1" applyFill="1" applyBorder="1" applyAlignment="1">
      <alignment vertical="center"/>
    </xf>
    <xf numFmtId="4" fontId="8" fillId="4" borderId="4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/>
    </xf>
    <xf numFmtId="4" fontId="8" fillId="4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horizontal="right" vertical="center" wrapText="1"/>
    </xf>
    <xf numFmtId="4" fontId="7" fillId="0" borderId="0" xfId="0" applyNumberFormat="1" applyFont="1" applyFill="1" applyAlignment="1">
      <alignment vertical="center"/>
    </xf>
    <xf numFmtId="4" fontId="14" fillId="0" borderId="2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vertical="center"/>
    </xf>
    <xf numFmtId="0" fontId="13" fillId="5" borderId="1" xfId="0" applyFont="1" applyFill="1" applyBorder="1" applyAlignment="1">
      <alignment vertical="center"/>
    </xf>
    <xf numFmtId="0" fontId="13" fillId="5" borderId="8" xfId="0" applyFont="1" applyFill="1" applyBorder="1" applyAlignment="1">
      <alignment vertical="center" wrapText="1"/>
    </xf>
    <xf numFmtId="0" fontId="13" fillId="5" borderId="12" xfId="0" applyFont="1" applyFill="1" applyBorder="1" applyAlignment="1">
      <alignment vertical="center"/>
    </xf>
    <xf numFmtId="4" fontId="10" fillId="5" borderId="4" xfId="0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/>
    </xf>
    <xf numFmtId="4" fontId="8" fillId="6" borderId="2" xfId="0" applyNumberFormat="1" applyFont="1" applyFill="1" applyBorder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4" fontId="8" fillId="2" borderId="9" xfId="0" applyNumberFormat="1" applyFont="1" applyFill="1" applyBorder="1" applyAlignment="1">
      <alignment vertical="center"/>
    </xf>
    <xf numFmtId="4" fontId="13" fillId="7" borderId="2" xfId="0" applyNumberFormat="1" applyFont="1" applyFill="1" applyBorder="1" applyAlignment="1">
      <alignment vertical="center"/>
    </xf>
    <xf numFmtId="4" fontId="13" fillId="7" borderId="11" xfId="0" applyNumberFormat="1" applyFont="1" applyFill="1" applyBorder="1" applyAlignment="1">
      <alignment vertical="center"/>
    </xf>
    <xf numFmtId="4" fontId="13" fillId="7" borderId="9" xfId="0" applyNumberFormat="1" applyFont="1" applyFill="1" applyBorder="1" applyAlignment="1">
      <alignment vertical="center"/>
    </xf>
    <xf numFmtId="4" fontId="10" fillId="5" borderId="11" xfId="0" applyNumberFormat="1" applyFont="1" applyFill="1" applyBorder="1" applyAlignment="1">
      <alignment vertical="center"/>
    </xf>
    <xf numFmtId="4" fontId="10" fillId="5" borderId="9" xfId="0" applyNumberFormat="1" applyFont="1" applyFill="1" applyBorder="1" applyAlignment="1">
      <alignment vertical="center"/>
    </xf>
    <xf numFmtId="4" fontId="8" fillId="6" borderId="0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/>
    </xf>
    <xf numFmtId="0" fontId="13" fillId="5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vertical="center" wrapText="1"/>
    </xf>
    <xf numFmtId="0" fontId="13" fillId="5" borderId="9" xfId="0" applyFont="1" applyFill="1" applyBorder="1" applyAlignment="1">
      <alignment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4" fontId="12" fillId="2" borderId="0" xfId="0" applyNumberFormat="1" applyFont="1" applyFill="1" applyAlignment="1">
      <alignment vertical="center"/>
    </xf>
    <xf numFmtId="0" fontId="11" fillId="8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anca.topala\Downloads\Decontare\_date\2024\PARACLINIC\TRIMESTRIALIZARI\PARA_ANEXE%20LEGALE%20SI%20%20%20BUGETARE_21.06.2024_OUG15%20apr%20+%20supli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anca.topala\Downloads\Decontare\_date\2024\PARACLINIC\TRIMESTRIALIZARI\PARA_ANEXE%20LEGALE%20SI%20%20%20BUGETARE_.....05.2024_FURNIZ%20NOI%20SES%20CONT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anca.topala\Downloads\Decontare\_date\2024\PARACLINIC\TRIMESTRIALIZARI\PARA_ANEXE%20LEGALE%20SI%20%20%20BUGETARE_28.06.2024_dif%20ec%20mai%20(rad.dent)+%20contract%20202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4/PARACLINIC/TRIMESTRIALIZARI/PARA_ANEXE%20LEGALE%20SI%20%20%20BUGETARE_21.10.2024_%20ec%20sept%20+%20PNCC%20aug+sep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Sheet1"/>
    </sheetNames>
    <sheetDataSet>
      <sheetData sheetId="0">
        <row r="9">
          <cell r="CJ9">
            <v>30323.71</v>
          </cell>
        </row>
        <row r="37">
          <cell r="BG37">
            <v>5517994.4600000028</v>
          </cell>
          <cell r="DE37">
            <v>6893068.0400000019</v>
          </cell>
        </row>
        <row r="47">
          <cell r="BG47">
            <v>87885.799999999988</v>
          </cell>
          <cell r="DE47">
            <v>117931.9</v>
          </cell>
        </row>
        <row r="77">
          <cell r="BG77">
            <v>16915126.359999999</v>
          </cell>
          <cell r="DE77">
            <v>17088094.879999999</v>
          </cell>
        </row>
        <row r="91">
          <cell r="BG91">
            <v>115082.22000000002</v>
          </cell>
          <cell r="DE91">
            <v>149607.78</v>
          </cell>
        </row>
        <row r="101">
          <cell r="BG101">
            <v>127911.16000000002</v>
          </cell>
          <cell r="DE101">
            <v>202951.33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Sheet1"/>
    </sheetNames>
    <sheetDataSet>
      <sheetData sheetId="0">
        <row r="9">
          <cell r="BB9">
            <v>53680.479999999996</v>
          </cell>
        </row>
        <row r="124">
          <cell r="I124">
            <v>2751857.4699999997</v>
          </cell>
          <cell r="J124">
            <v>4296215.9600000009</v>
          </cell>
          <cell r="L124">
            <v>7269.5299999999988</v>
          </cell>
          <cell r="AH124">
            <v>3354212.51</v>
          </cell>
          <cell r="AI124">
            <v>5206238.9900000012</v>
          </cell>
          <cell r="AK124">
            <v>21581.489999999976</v>
          </cell>
          <cell r="BB124">
            <v>4766667.1399999997</v>
          </cell>
          <cell r="BC124">
            <v>4175432.0400000005</v>
          </cell>
          <cell r="BE124">
            <v>17124.869999999981</v>
          </cell>
          <cell r="BT124">
            <v>4039544.92</v>
          </cell>
          <cell r="BU124">
            <v>1485768.44</v>
          </cell>
          <cell r="BV124">
            <v>6118460.0700000003</v>
          </cell>
          <cell r="BX124">
            <v>27057.739999999951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PROCENTE REPARTIZARE"/>
    </sheetNames>
    <sheetDataSet>
      <sheetData sheetId="0">
        <row r="9">
          <cell r="CK9">
            <v>30323.71</v>
          </cell>
        </row>
        <row r="123">
          <cell r="CK123">
            <v>3860379.0700000003</v>
          </cell>
          <cell r="CL123">
            <v>5440345.5300000003</v>
          </cell>
          <cell r="CN123">
            <v>20070.269999999982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PROCENTE REPARTIZARE"/>
      <sheetName val="Sheet1"/>
      <sheetName val="Sheet2"/>
    </sheetNames>
    <sheetDataSet>
      <sheetData sheetId="0">
        <row r="129">
          <cell r="DC129">
            <v>4285771.3100000005</v>
          </cell>
          <cell r="DD129">
            <v>5372460.5499999998</v>
          </cell>
          <cell r="DF129">
            <v>21764.639999999974</v>
          </cell>
          <cell r="DQ129">
            <v>3918921.01</v>
          </cell>
          <cell r="DR129">
            <v>2651489.8600000031</v>
          </cell>
          <cell r="DS129">
            <v>3347093.4999999977</v>
          </cell>
          <cell r="DT129">
            <v>16378.649999999972</v>
          </cell>
          <cell r="ED129">
            <v>4842270.6500000004</v>
          </cell>
          <cell r="EE129">
            <v>2170181.5300000003</v>
          </cell>
          <cell r="EF129">
            <v>2705420.5399999991</v>
          </cell>
          <cell r="EG129">
            <v>19332.619999999984</v>
          </cell>
          <cell r="ET129">
            <v>3864533.42</v>
          </cell>
          <cell r="EU129">
            <v>2613802.4300000002</v>
          </cell>
          <cell r="EV129">
            <v>3110540.8600000003</v>
          </cell>
          <cell r="EW129">
            <v>14984.919999999982</v>
          </cell>
          <cell r="FH129">
            <v>60</v>
          </cell>
          <cell r="FI129">
            <v>7585334</v>
          </cell>
          <cell r="FV129">
            <v>840700</v>
          </cell>
          <cell r="GF129">
            <v>820906</v>
          </cell>
        </row>
        <row r="142">
          <cell r="GK142">
            <v>23091559.909999989</v>
          </cell>
        </row>
        <row r="148">
          <cell r="GK148">
            <v>5200927.5600000024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9"/>
  <sheetViews>
    <sheetView tabSelected="1" view="pageBreakPreview" zoomScale="110" zoomScaleNormal="95" zoomScaleSheetLayoutView="110" zoomScalePageLayoutView="82" workbookViewId="0">
      <pane xSplit="2" ySplit="2" topLeftCell="G3" activePane="bottomRight" state="frozen"/>
      <selection pane="topRight" activeCell="C1" sqref="C1"/>
      <selection pane="bottomLeft" activeCell="A3" sqref="A3"/>
      <selection pane="bottomRight" activeCell="I2" sqref="I2"/>
    </sheetView>
  </sheetViews>
  <sheetFormatPr defaultColWidth="9.140625" defaultRowHeight="12"/>
  <cols>
    <col min="1" max="1" width="6.42578125" style="32" customWidth="1"/>
    <col min="2" max="2" width="43.28515625" style="12" customWidth="1"/>
    <col min="3" max="3" width="16.5703125" style="12" customWidth="1"/>
    <col min="4" max="4" width="16" style="12" customWidth="1"/>
    <col min="5" max="5" width="15.140625" style="9" customWidth="1"/>
    <col min="6" max="6" width="14.28515625" style="9" customWidth="1"/>
    <col min="7" max="7" width="13.28515625" style="9" customWidth="1"/>
    <col min="8" max="8" width="14" style="18" customWidth="1"/>
    <col min="9" max="10" width="14.42578125" style="18" customWidth="1"/>
    <col min="11" max="12" width="14.28515625" style="18" customWidth="1"/>
    <col min="13" max="14" width="14.7109375" style="18" customWidth="1"/>
    <col min="15" max="15" width="13.7109375" style="18" customWidth="1"/>
    <col min="16" max="16" width="14.140625" style="18" customWidth="1"/>
    <col min="17" max="17" width="13.85546875" style="18" customWidth="1"/>
    <col min="18" max="18" width="12" style="9" bestFit="1" customWidth="1"/>
    <col min="19" max="19" width="13" style="9" bestFit="1" customWidth="1"/>
    <col min="20" max="16384" width="9.140625" style="9"/>
  </cols>
  <sheetData>
    <row r="1" spans="1:21" s="8" customFormat="1" ht="57.6" customHeight="1">
      <c r="A1" s="66" t="s">
        <v>52</v>
      </c>
      <c r="B1" s="64" t="s">
        <v>0</v>
      </c>
      <c r="C1" s="64" t="s">
        <v>69</v>
      </c>
      <c r="D1" s="64" t="s">
        <v>70</v>
      </c>
      <c r="E1" s="64" t="s">
        <v>71</v>
      </c>
      <c r="F1" s="68" t="s">
        <v>72</v>
      </c>
      <c r="G1" s="69" t="s">
        <v>73</v>
      </c>
      <c r="H1" s="69" t="s">
        <v>74</v>
      </c>
      <c r="I1" s="72" t="s">
        <v>96</v>
      </c>
      <c r="J1" s="73"/>
      <c r="K1" s="63" t="s">
        <v>75</v>
      </c>
      <c r="L1" s="63"/>
      <c r="M1" s="63" t="s">
        <v>76</v>
      </c>
      <c r="N1" s="63"/>
      <c r="O1" s="76" t="s">
        <v>77</v>
      </c>
      <c r="P1" s="76" t="s">
        <v>78</v>
      </c>
      <c r="Q1" s="76" t="s">
        <v>79</v>
      </c>
    </row>
    <row r="2" spans="1:21" s="8" customFormat="1">
      <c r="A2" s="67"/>
      <c r="B2" s="65"/>
      <c r="C2" s="65"/>
      <c r="D2" s="65"/>
      <c r="E2" s="65"/>
      <c r="F2" s="68"/>
      <c r="G2" s="69"/>
      <c r="H2" s="69"/>
      <c r="I2" s="59" t="s">
        <v>93</v>
      </c>
      <c r="J2" s="79" t="s">
        <v>94</v>
      </c>
      <c r="K2" s="59" t="s">
        <v>93</v>
      </c>
      <c r="L2" s="79" t="s">
        <v>94</v>
      </c>
      <c r="M2" s="59" t="s">
        <v>93</v>
      </c>
      <c r="N2" s="79" t="s">
        <v>94</v>
      </c>
      <c r="O2" s="60" t="s">
        <v>93</v>
      </c>
      <c r="P2" s="60" t="s">
        <v>93</v>
      </c>
      <c r="Q2" s="60" t="s">
        <v>93</v>
      </c>
    </row>
    <row r="3" spans="1:21" ht="14.1" customHeight="1">
      <c r="A3" s="28">
        <v>1</v>
      </c>
      <c r="B3" s="1" t="s">
        <v>1</v>
      </c>
      <c r="C3" s="25">
        <v>29715.570000000007</v>
      </c>
      <c r="D3" s="25">
        <v>47591.070000000007</v>
      </c>
      <c r="E3" s="14">
        <v>53680.479999999996</v>
      </c>
      <c r="F3" s="14">
        <v>50153.479999999989</v>
      </c>
      <c r="G3" s="14">
        <v>30901.079999999998</v>
      </c>
      <c r="H3" s="14">
        <v>28355.07</v>
      </c>
      <c r="I3" s="14">
        <v>29628.950000000004</v>
      </c>
      <c r="J3" s="14">
        <v>0</v>
      </c>
      <c r="K3" s="52">
        <v>38268.550000000003</v>
      </c>
      <c r="L3" s="52">
        <v>88.66</v>
      </c>
      <c r="M3" s="52">
        <v>39149.919999999998</v>
      </c>
      <c r="N3" s="52">
        <v>98.859999999999985</v>
      </c>
      <c r="O3" s="14">
        <v>101745.25</v>
      </c>
      <c r="P3" s="14"/>
      <c r="Q3" s="14"/>
      <c r="R3" s="15"/>
      <c r="U3" s="15"/>
    </row>
    <row r="4" spans="1:21" ht="14.1" customHeight="1">
      <c r="A4" s="28">
        <f>A3+1</f>
        <v>2</v>
      </c>
      <c r="B4" s="1" t="s">
        <v>2</v>
      </c>
      <c r="C4" s="25">
        <v>26570.540000000005</v>
      </c>
      <c r="D4" s="25">
        <v>45563.650000000009</v>
      </c>
      <c r="E4" s="14">
        <v>37735.71</v>
      </c>
      <c r="F4" s="14">
        <v>40263.380000000005</v>
      </c>
      <c r="G4" s="14">
        <v>32911.960000000006</v>
      </c>
      <c r="H4" s="14">
        <v>31435.159999999996</v>
      </c>
      <c r="I4" s="14">
        <v>36883.829999999994</v>
      </c>
      <c r="J4" s="14">
        <v>0</v>
      </c>
      <c r="K4" s="52">
        <v>37677.53</v>
      </c>
      <c r="L4" s="52">
        <v>0</v>
      </c>
      <c r="M4" s="52">
        <v>29597.270000000004</v>
      </c>
      <c r="N4" s="52">
        <v>0</v>
      </c>
      <c r="O4" s="14">
        <v>91995.38</v>
      </c>
      <c r="P4" s="14"/>
      <c r="Q4" s="14"/>
      <c r="R4" s="15"/>
      <c r="U4" s="15"/>
    </row>
    <row r="5" spans="1:21" ht="14.1" customHeight="1">
      <c r="A5" s="28">
        <f t="shared" ref="A5:A30" si="0">A4+1</f>
        <v>3</v>
      </c>
      <c r="B5" s="1" t="s">
        <v>3</v>
      </c>
      <c r="C5" s="25">
        <v>30245.989999999998</v>
      </c>
      <c r="D5" s="25">
        <v>54128.119999999995</v>
      </c>
      <c r="E5" s="14">
        <v>72772.380000000019</v>
      </c>
      <c r="F5" s="14">
        <v>67461.599999999977</v>
      </c>
      <c r="G5" s="14">
        <v>52722.869999999988</v>
      </c>
      <c r="H5" s="14">
        <v>49553.38</v>
      </c>
      <c r="I5" s="14">
        <v>46362.48</v>
      </c>
      <c r="J5" s="14">
        <v>0</v>
      </c>
      <c r="K5" s="52">
        <v>49784.179999999986</v>
      </c>
      <c r="L5" s="52">
        <v>539.09000000000026</v>
      </c>
      <c r="M5" s="52">
        <v>45724.219999999994</v>
      </c>
      <c r="N5" s="52">
        <v>131.29999999999998</v>
      </c>
      <c r="O5" s="14">
        <v>88445.83</v>
      </c>
      <c r="P5" s="14"/>
      <c r="Q5" s="14"/>
      <c r="R5" s="15"/>
      <c r="U5" s="15"/>
    </row>
    <row r="6" spans="1:21" ht="14.1" customHeight="1">
      <c r="A6" s="28">
        <f t="shared" si="0"/>
        <v>4</v>
      </c>
      <c r="B6" s="1" t="s">
        <v>40</v>
      </c>
      <c r="C6" s="25">
        <v>2348.010000000002</v>
      </c>
      <c r="D6" s="25">
        <v>5524.7599999999984</v>
      </c>
      <c r="E6" s="14">
        <v>5654.8799999999974</v>
      </c>
      <c r="F6" s="14">
        <v>6707.2900000000009</v>
      </c>
      <c r="G6" s="14">
        <v>4052.3600000000006</v>
      </c>
      <c r="H6" s="14">
        <v>2569.6200000000026</v>
      </c>
      <c r="I6" s="14">
        <v>1642.1500000000015</v>
      </c>
      <c r="J6" s="14">
        <v>0</v>
      </c>
      <c r="K6" s="52">
        <v>1820.2699999999968</v>
      </c>
      <c r="L6" s="52">
        <v>0</v>
      </c>
      <c r="M6" s="52">
        <v>2756.3699999999953</v>
      </c>
      <c r="N6" s="52">
        <v>0</v>
      </c>
      <c r="O6" s="14">
        <v>76211.86</v>
      </c>
      <c r="P6" s="14"/>
      <c r="Q6" s="14"/>
      <c r="R6" s="15"/>
      <c r="U6" s="15"/>
    </row>
    <row r="7" spans="1:21" ht="23.45" customHeight="1" collapsed="1">
      <c r="A7" s="28">
        <f t="shared" si="0"/>
        <v>5</v>
      </c>
      <c r="B7" s="2" t="s">
        <v>20</v>
      </c>
      <c r="C7" s="25">
        <v>123192.91999999968</v>
      </c>
      <c r="D7" s="25">
        <v>82064.31</v>
      </c>
      <c r="E7" s="14">
        <v>129367.03999999999</v>
      </c>
      <c r="F7" s="14">
        <v>137589.94</v>
      </c>
      <c r="G7" s="14">
        <v>130794.21</v>
      </c>
      <c r="H7" s="14">
        <v>116713.02</v>
      </c>
      <c r="I7" s="14">
        <v>130669.37</v>
      </c>
      <c r="J7" s="14">
        <v>12972.939999999964</v>
      </c>
      <c r="K7" s="52">
        <v>112501.35999999999</v>
      </c>
      <c r="L7" s="52">
        <v>0</v>
      </c>
      <c r="M7" s="52">
        <v>128196.93999999999</v>
      </c>
      <c r="N7" s="52">
        <v>9675.02</v>
      </c>
      <c r="O7" s="14">
        <v>247604.95</v>
      </c>
      <c r="P7" s="14"/>
      <c r="Q7" s="14"/>
      <c r="R7" s="15"/>
      <c r="U7" s="15"/>
    </row>
    <row r="8" spans="1:21" ht="22.15" customHeight="1">
      <c r="A8" s="28">
        <f t="shared" si="0"/>
        <v>6</v>
      </c>
      <c r="B8" s="1" t="s">
        <v>4</v>
      </c>
      <c r="C8" s="25">
        <v>145622.34999999998</v>
      </c>
      <c r="D8" s="25">
        <v>191949.10000000006</v>
      </c>
      <c r="E8" s="14">
        <v>292854.77000000008</v>
      </c>
      <c r="F8" s="14">
        <v>241898.61000000007</v>
      </c>
      <c r="G8" s="14">
        <v>232895.98000000004</v>
      </c>
      <c r="H8" s="14">
        <v>271868.78000000003</v>
      </c>
      <c r="I8" s="14">
        <v>188442.92</v>
      </c>
      <c r="J8" s="14">
        <v>1602.0499999999997</v>
      </c>
      <c r="K8" s="52">
        <v>201523.21000000005</v>
      </c>
      <c r="L8" s="52">
        <v>4309.2199999999939</v>
      </c>
      <c r="M8" s="52">
        <v>181140.40999999997</v>
      </c>
      <c r="N8" s="52">
        <v>6346.2999999999929</v>
      </c>
      <c r="O8" s="14">
        <v>316325.71999999997</v>
      </c>
      <c r="P8" s="14"/>
      <c r="Q8" s="14"/>
      <c r="R8" s="15"/>
      <c r="U8" s="15"/>
    </row>
    <row r="9" spans="1:21" ht="27" customHeight="1">
      <c r="A9" s="28">
        <f t="shared" si="0"/>
        <v>7</v>
      </c>
      <c r="B9" s="1" t="s">
        <v>37</v>
      </c>
      <c r="C9" s="25">
        <v>47784.570000000065</v>
      </c>
      <c r="D9" s="25">
        <v>66948.540000000125</v>
      </c>
      <c r="E9" s="14">
        <v>81356.930000000109</v>
      </c>
      <c r="F9" s="14">
        <v>74398.630000000107</v>
      </c>
      <c r="G9" s="14">
        <v>65801.710000000036</v>
      </c>
      <c r="H9" s="14">
        <v>74803.73</v>
      </c>
      <c r="I9" s="14">
        <v>55241.600000000013</v>
      </c>
      <c r="J9" s="14">
        <v>2048.1599999999962</v>
      </c>
      <c r="K9" s="52">
        <v>60806.3</v>
      </c>
      <c r="L9" s="52">
        <v>1968.6699999999987</v>
      </c>
      <c r="M9" s="52">
        <v>56578.540000000023</v>
      </c>
      <c r="N9" s="52">
        <v>3293.4</v>
      </c>
      <c r="O9" s="14">
        <v>85281.56</v>
      </c>
      <c r="P9" s="14"/>
      <c r="Q9" s="14"/>
      <c r="R9" s="15"/>
      <c r="U9" s="15"/>
    </row>
    <row r="10" spans="1:21" ht="14.1" customHeight="1">
      <c r="A10" s="28">
        <f t="shared" si="0"/>
        <v>8</v>
      </c>
      <c r="B10" s="1" t="s">
        <v>5</v>
      </c>
      <c r="C10" s="25">
        <v>27996.339999999997</v>
      </c>
      <c r="D10" s="25">
        <v>35109.420000000006</v>
      </c>
      <c r="E10" s="14">
        <v>52406.079999999994</v>
      </c>
      <c r="F10" s="14">
        <v>35450.659999999996</v>
      </c>
      <c r="G10" s="14">
        <v>32001.79</v>
      </c>
      <c r="H10" s="14">
        <v>25494.459999999995</v>
      </c>
      <c r="I10" s="14">
        <v>28875.1</v>
      </c>
      <c r="J10" s="14">
        <v>0</v>
      </c>
      <c r="K10" s="52">
        <v>24196.620000000003</v>
      </c>
      <c r="L10" s="52">
        <v>0</v>
      </c>
      <c r="M10" s="52">
        <v>29825.03</v>
      </c>
      <c r="N10" s="52">
        <v>0</v>
      </c>
      <c r="O10" s="14">
        <v>60442.5</v>
      </c>
      <c r="P10" s="14"/>
      <c r="Q10" s="14"/>
      <c r="R10" s="15"/>
      <c r="U10" s="15"/>
    </row>
    <row r="11" spans="1:21" ht="14.1" customHeight="1">
      <c r="A11" s="28">
        <f t="shared" si="0"/>
        <v>9</v>
      </c>
      <c r="B11" s="1" t="s">
        <v>80</v>
      </c>
      <c r="C11" s="25">
        <v>48186.81</v>
      </c>
      <c r="D11" s="25">
        <v>62264.500000000007</v>
      </c>
      <c r="E11" s="14">
        <v>93291.760000000009</v>
      </c>
      <c r="F11" s="14">
        <v>82727.069999999992</v>
      </c>
      <c r="G11" s="14">
        <v>72697.42</v>
      </c>
      <c r="H11" s="14">
        <v>76758.53</v>
      </c>
      <c r="I11" s="14">
        <v>62720.909999999989</v>
      </c>
      <c r="J11" s="14">
        <v>158.73999999999998</v>
      </c>
      <c r="K11" s="52">
        <v>70149.340000000011</v>
      </c>
      <c r="L11" s="52">
        <v>2366.6899999999987</v>
      </c>
      <c r="M11" s="52">
        <v>60973.85</v>
      </c>
      <c r="N11" s="52">
        <v>1805.46</v>
      </c>
      <c r="O11" s="14">
        <v>111271.73999999999</v>
      </c>
      <c r="P11" s="14"/>
      <c r="Q11" s="14"/>
      <c r="R11" s="15"/>
      <c r="U11" s="15"/>
    </row>
    <row r="12" spans="1:21" ht="14.1" customHeight="1">
      <c r="A12" s="28">
        <f t="shared" si="0"/>
        <v>10</v>
      </c>
      <c r="B12" s="1" t="s">
        <v>6</v>
      </c>
      <c r="C12" s="25">
        <v>41460.5</v>
      </c>
      <c r="D12" s="25">
        <v>55310.929999999993</v>
      </c>
      <c r="E12" s="14">
        <v>68105.689999999988</v>
      </c>
      <c r="F12" s="14">
        <v>66293.59</v>
      </c>
      <c r="G12" s="14">
        <v>56102.2</v>
      </c>
      <c r="H12" s="14">
        <v>48279.589999999989</v>
      </c>
      <c r="I12" s="14">
        <v>45064.46</v>
      </c>
      <c r="J12" s="14">
        <v>0</v>
      </c>
      <c r="K12" s="52">
        <v>34143.529999999992</v>
      </c>
      <c r="L12" s="52">
        <v>0</v>
      </c>
      <c r="M12" s="52">
        <v>47886.209999999992</v>
      </c>
      <c r="N12" s="52">
        <v>0</v>
      </c>
      <c r="O12" s="14">
        <v>113842.34000000001</v>
      </c>
      <c r="P12" s="14"/>
      <c r="Q12" s="14"/>
      <c r="R12" s="15"/>
      <c r="U12" s="15"/>
    </row>
    <row r="13" spans="1:21" ht="14.1" customHeight="1">
      <c r="A13" s="28">
        <f t="shared" si="0"/>
        <v>11</v>
      </c>
      <c r="B13" s="1" t="s">
        <v>32</v>
      </c>
      <c r="C13" s="25">
        <v>67117.830000000264</v>
      </c>
      <c r="D13" s="25">
        <v>75435.55000000025</v>
      </c>
      <c r="E13" s="14">
        <v>103299.88000000054</v>
      </c>
      <c r="F13" s="14">
        <v>113447.99000000038</v>
      </c>
      <c r="G13" s="14">
        <v>72792.19</v>
      </c>
      <c r="H13" s="14">
        <v>111661.8400000001</v>
      </c>
      <c r="I13" s="14">
        <v>109042.63999999996</v>
      </c>
      <c r="J13" s="14">
        <v>19709.620000000035</v>
      </c>
      <c r="K13" s="52">
        <v>109128.94</v>
      </c>
      <c r="L13" s="52">
        <v>1502.1599999999999</v>
      </c>
      <c r="M13" s="52">
        <v>117874.77000000014</v>
      </c>
      <c r="N13" s="52">
        <v>45.870000000000005</v>
      </c>
      <c r="O13" s="14">
        <v>107893.64</v>
      </c>
      <c r="P13" s="14"/>
      <c r="Q13" s="14"/>
      <c r="R13" s="15"/>
      <c r="U13" s="15"/>
    </row>
    <row r="14" spans="1:21" ht="14.1" customHeight="1">
      <c r="A14" s="28">
        <f t="shared" si="0"/>
        <v>12</v>
      </c>
      <c r="B14" s="1" t="s">
        <v>7</v>
      </c>
      <c r="C14" s="25">
        <v>46690.820000000072</v>
      </c>
      <c r="D14" s="25">
        <v>59721.350000000035</v>
      </c>
      <c r="E14" s="14">
        <v>83601.050000000017</v>
      </c>
      <c r="F14" s="14">
        <v>72092.130000000019</v>
      </c>
      <c r="G14" s="14">
        <v>66279.86</v>
      </c>
      <c r="H14" s="14">
        <v>66746.990000000005</v>
      </c>
      <c r="I14" s="14">
        <v>57882.54000000003</v>
      </c>
      <c r="J14" s="14">
        <v>0</v>
      </c>
      <c r="K14" s="52">
        <v>64779.209999999977</v>
      </c>
      <c r="L14" s="52">
        <v>998.80000000000018</v>
      </c>
      <c r="M14" s="52">
        <v>59584.210000000021</v>
      </c>
      <c r="N14" s="52">
        <v>495.92000000000007</v>
      </c>
      <c r="O14" s="14">
        <v>93309.19</v>
      </c>
      <c r="P14" s="14"/>
      <c r="Q14" s="14"/>
      <c r="R14" s="15"/>
      <c r="U14" s="15"/>
    </row>
    <row r="15" spans="1:21" ht="14.1" customHeight="1">
      <c r="A15" s="28">
        <f t="shared" si="0"/>
        <v>13</v>
      </c>
      <c r="B15" s="1" t="s">
        <v>44</v>
      </c>
      <c r="C15" s="25">
        <v>43460.4</v>
      </c>
      <c r="D15" s="25">
        <v>55216.4</v>
      </c>
      <c r="E15" s="14">
        <v>80739.86</v>
      </c>
      <c r="F15" s="14">
        <v>69944.84</v>
      </c>
      <c r="G15" s="14">
        <v>58852.03</v>
      </c>
      <c r="H15" s="14">
        <v>52630.16</v>
      </c>
      <c r="I15" s="14">
        <v>51461.86</v>
      </c>
      <c r="J15" s="14">
        <v>0</v>
      </c>
      <c r="K15" s="52">
        <v>58182.35</v>
      </c>
      <c r="L15" s="52">
        <v>411.71</v>
      </c>
      <c r="M15" s="52">
        <v>51604.52</v>
      </c>
      <c r="N15" s="52">
        <v>391.44000000000011</v>
      </c>
      <c r="O15" s="14">
        <v>97297.540000000008</v>
      </c>
      <c r="P15" s="14"/>
      <c r="Q15" s="14"/>
      <c r="R15" s="15"/>
      <c r="U15" s="15"/>
    </row>
    <row r="16" spans="1:21" ht="14.1" customHeight="1" collapsed="1">
      <c r="A16" s="28">
        <f t="shared" si="0"/>
        <v>14</v>
      </c>
      <c r="B16" s="1" t="s">
        <v>8</v>
      </c>
      <c r="C16" s="25">
        <v>90199.720000000147</v>
      </c>
      <c r="D16" s="25">
        <v>124031.96000000036</v>
      </c>
      <c r="E16" s="14">
        <v>166126.62999999998</v>
      </c>
      <c r="F16" s="14">
        <v>143229.24000000014</v>
      </c>
      <c r="G16" s="14">
        <v>128998.59</v>
      </c>
      <c r="H16" s="14">
        <v>161314.55000000005</v>
      </c>
      <c r="I16" s="14">
        <v>106344.21000000002</v>
      </c>
      <c r="J16" s="14">
        <v>1517.8199999999997</v>
      </c>
      <c r="K16" s="52">
        <v>116212.69000000006</v>
      </c>
      <c r="L16" s="52">
        <v>3004.7899999999991</v>
      </c>
      <c r="M16" s="52">
        <v>104413.85000000003</v>
      </c>
      <c r="N16" s="52">
        <v>3292.5199999999959</v>
      </c>
      <c r="O16" s="14">
        <v>166128.34000000003</v>
      </c>
      <c r="P16" s="14"/>
      <c r="Q16" s="14"/>
      <c r="R16" s="15"/>
      <c r="U16" s="15"/>
    </row>
    <row r="17" spans="1:21" ht="14.1" customHeight="1">
      <c r="A17" s="28">
        <f t="shared" si="0"/>
        <v>15</v>
      </c>
      <c r="B17" s="1" t="s">
        <v>16</v>
      </c>
      <c r="C17" s="25">
        <v>71227.94</v>
      </c>
      <c r="D17" s="25">
        <v>94393.540000000037</v>
      </c>
      <c r="E17" s="14">
        <v>135040.75000000003</v>
      </c>
      <c r="F17" s="14">
        <v>118441.29000000002</v>
      </c>
      <c r="G17" s="14">
        <v>108620.38</v>
      </c>
      <c r="H17" s="14">
        <v>138828.02999999994</v>
      </c>
      <c r="I17" s="14">
        <v>87478.139999999985</v>
      </c>
      <c r="J17" s="14">
        <v>641.12000000000023</v>
      </c>
      <c r="K17" s="52">
        <v>85409.749999999985</v>
      </c>
      <c r="L17" s="52">
        <v>2496.8799999999997</v>
      </c>
      <c r="M17" s="52">
        <v>77071.559999999983</v>
      </c>
      <c r="N17" s="52">
        <v>2694.9299999999994</v>
      </c>
      <c r="O17" s="14">
        <v>127098.25</v>
      </c>
      <c r="P17" s="14"/>
      <c r="Q17" s="14"/>
      <c r="R17" s="15"/>
      <c r="U17" s="15"/>
    </row>
    <row r="18" spans="1:21" ht="14.1" customHeight="1">
      <c r="A18" s="28">
        <f t="shared" si="0"/>
        <v>16</v>
      </c>
      <c r="B18" s="1" t="s">
        <v>33</v>
      </c>
      <c r="C18" s="25">
        <v>38183.14</v>
      </c>
      <c r="D18" s="25">
        <v>47916.119999999988</v>
      </c>
      <c r="E18" s="14">
        <v>75553.14</v>
      </c>
      <c r="F18" s="14">
        <v>63904.160000000003</v>
      </c>
      <c r="G18" s="14">
        <v>62236.480000000003</v>
      </c>
      <c r="H18" s="14">
        <v>84301.299999999988</v>
      </c>
      <c r="I18" s="14">
        <v>49757.110000000008</v>
      </c>
      <c r="J18" s="14">
        <v>0</v>
      </c>
      <c r="K18" s="52">
        <v>62615.679999999986</v>
      </c>
      <c r="L18" s="52">
        <v>1228.1800000000003</v>
      </c>
      <c r="M18" s="52">
        <v>56097.029999999992</v>
      </c>
      <c r="N18" s="52">
        <v>793.33000000000027</v>
      </c>
      <c r="O18" s="14">
        <v>98978.37999999999</v>
      </c>
      <c r="P18" s="14"/>
      <c r="Q18" s="14"/>
      <c r="R18" s="15"/>
      <c r="U18" s="15"/>
    </row>
    <row r="19" spans="1:21" ht="14.1" customHeight="1">
      <c r="A19" s="28">
        <f t="shared" si="0"/>
        <v>17</v>
      </c>
      <c r="B19" s="1" t="s">
        <v>53</v>
      </c>
      <c r="C19" s="25">
        <v>43001.820000000007</v>
      </c>
      <c r="D19" s="25">
        <v>58213.730000000076</v>
      </c>
      <c r="E19" s="14">
        <v>73343.000000000087</v>
      </c>
      <c r="F19" s="14">
        <v>71454.700000000186</v>
      </c>
      <c r="G19" s="14">
        <v>62816.849999999991</v>
      </c>
      <c r="H19" s="14">
        <v>77684.180000000022</v>
      </c>
      <c r="I19" s="14">
        <v>40393.549999999719</v>
      </c>
      <c r="J19" s="14">
        <v>18962.320000000302</v>
      </c>
      <c r="K19" s="52">
        <v>48283.340000000011</v>
      </c>
      <c r="L19" s="52">
        <v>19262.64000000025</v>
      </c>
      <c r="M19" s="52">
        <v>43295.21</v>
      </c>
      <c r="N19" s="52">
        <v>14551.740000000002</v>
      </c>
      <c r="O19" s="14">
        <v>79809.76999999999</v>
      </c>
      <c r="P19" s="14"/>
      <c r="Q19" s="14"/>
      <c r="R19" s="15"/>
      <c r="U19" s="15"/>
    </row>
    <row r="20" spans="1:21" ht="14.1" customHeight="1" collapsed="1">
      <c r="A20" s="28">
        <f t="shared" si="0"/>
        <v>18</v>
      </c>
      <c r="B20" s="1" t="s">
        <v>9</v>
      </c>
      <c r="C20" s="25">
        <v>78046.06</v>
      </c>
      <c r="D20" s="25">
        <v>104148.23999999998</v>
      </c>
      <c r="E20" s="14">
        <v>159782.91000000003</v>
      </c>
      <c r="F20" s="14">
        <v>137486.72999999995</v>
      </c>
      <c r="G20" s="14">
        <v>131786.29999999999</v>
      </c>
      <c r="H20" s="14">
        <v>146691.53999999998</v>
      </c>
      <c r="I20" s="14">
        <v>106362.86</v>
      </c>
      <c r="J20" s="14">
        <v>1141.6299999999999</v>
      </c>
      <c r="K20" s="52">
        <v>114688.99999999997</v>
      </c>
      <c r="L20" s="52">
        <v>3416.9799999999968</v>
      </c>
      <c r="M20" s="52">
        <v>102801.70999999995</v>
      </c>
      <c r="N20" s="52">
        <v>4062.6899999999937</v>
      </c>
      <c r="O20" s="14">
        <v>169732.2</v>
      </c>
      <c r="P20" s="14"/>
      <c r="Q20" s="14"/>
      <c r="R20" s="15"/>
      <c r="U20" s="15"/>
    </row>
    <row r="21" spans="1:21" s="13" customFormat="1" ht="14.1" customHeight="1">
      <c r="A21" s="28">
        <f t="shared" si="0"/>
        <v>19</v>
      </c>
      <c r="B21" s="1" t="s">
        <v>10</v>
      </c>
      <c r="C21" s="25">
        <v>37180.61</v>
      </c>
      <c r="D21" s="25">
        <v>52423.519999999997</v>
      </c>
      <c r="E21" s="14">
        <v>78477.540000000023</v>
      </c>
      <c r="F21" s="14">
        <v>53670.02</v>
      </c>
      <c r="G21" s="14">
        <v>51834.109999999993</v>
      </c>
      <c r="H21" s="14">
        <v>36863.599999999999</v>
      </c>
      <c r="I21" s="14">
        <v>47166.81</v>
      </c>
      <c r="J21" s="14">
        <v>0</v>
      </c>
      <c r="K21" s="52">
        <v>59732.999999999993</v>
      </c>
      <c r="L21" s="52">
        <v>2667.7899999999936</v>
      </c>
      <c r="M21" s="52">
        <v>45898.249999999993</v>
      </c>
      <c r="N21" s="52">
        <v>0</v>
      </c>
      <c r="O21" s="14">
        <v>108462.06</v>
      </c>
      <c r="P21" s="14"/>
      <c r="Q21" s="14"/>
      <c r="R21" s="15"/>
      <c r="U21" s="15"/>
    </row>
    <row r="22" spans="1:21" ht="14.1" customHeight="1">
      <c r="A22" s="28">
        <f t="shared" si="0"/>
        <v>20</v>
      </c>
      <c r="B22" s="1" t="s">
        <v>11</v>
      </c>
      <c r="C22" s="25">
        <v>1312.2199999999975</v>
      </c>
      <c r="D22" s="25">
        <v>2810.4200000000046</v>
      </c>
      <c r="E22" s="14">
        <v>2887.7299999999996</v>
      </c>
      <c r="F22" s="14">
        <v>2674.4799999999996</v>
      </c>
      <c r="G22" s="14">
        <v>2213.9500000000025</v>
      </c>
      <c r="H22" s="14">
        <v>2183.8499999999985</v>
      </c>
      <c r="I22" s="14">
        <v>4917.9100000000035</v>
      </c>
      <c r="J22" s="14">
        <v>0</v>
      </c>
      <c r="K22" s="52">
        <v>2724.1600000000035</v>
      </c>
      <c r="L22" s="52">
        <v>0</v>
      </c>
      <c r="M22" s="52">
        <v>2806.1900000000023</v>
      </c>
      <c r="N22" s="52">
        <v>0</v>
      </c>
      <c r="O22" s="14">
        <v>81349.59</v>
      </c>
      <c r="P22" s="14"/>
      <c r="Q22" s="14"/>
      <c r="R22" s="15"/>
      <c r="U22" s="15"/>
    </row>
    <row r="23" spans="1:21" ht="14.1" customHeight="1">
      <c r="A23" s="28">
        <f t="shared" si="0"/>
        <v>21</v>
      </c>
      <c r="B23" s="1" t="s">
        <v>12</v>
      </c>
      <c r="C23" s="25">
        <v>30539.130000000005</v>
      </c>
      <c r="D23" s="25">
        <v>35350.61</v>
      </c>
      <c r="E23" s="14">
        <v>35058.039999999994</v>
      </c>
      <c r="F23" s="14">
        <v>29241.93</v>
      </c>
      <c r="G23" s="14">
        <v>22319.989999999998</v>
      </c>
      <c r="H23" s="14">
        <v>31856.659999999996</v>
      </c>
      <c r="I23" s="14">
        <v>28491.420000000006</v>
      </c>
      <c r="J23" s="14">
        <v>0</v>
      </c>
      <c r="K23" s="52">
        <v>33626.509999999995</v>
      </c>
      <c r="L23" s="52">
        <v>0</v>
      </c>
      <c r="M23" s="52">
        <v>34394.239999999998</v>
      </c>
      <c r="N23" s="52">
        <v>0</v>
      </c>
      <c r="O23" s="14">
        <v>77578.66</v>
      </c>
      <c r="P23" s="14"/>
      <c r="Q23" s="14"/>
      <c r="R23" s="15"/>
      <c r="U23" s="15"/>
    </row>
    <row r="24" spans="1:21" ht="23.25" customHeight="1">
      <c r="A24" s="28">
        <f t="shared" si="0"/>
        <v>22</v>
      </c>
      <c r="B24" s="1" t="s">
        <v>45</v>
      </c>
      <c r="C24" s="25">
        <v>3574.8999999999978</v>
      </c>
      <c r="D24" s="25">
        <v>7175.2899999999972</v>
      </c>
      <c r="E24" s="14">
        <v>8375.4800000000105</v>
      </c>
      <c r="F24" s="14">
        <v>6488.77</v>
      </c>
      <c r="G24" s="14">
        <v>4950.1100000000006</v>
      </c>
      <c r="H24" s="14">
        <v>4087.2099999999973</v>
      </c>
      <c r="I24" s="14">
        <v>4051.1799999999994</v>
      </c>
      <c r="J24" s="14">
        <v>0</v>
      </c>
      <c r="K24" s="52">
        <v>4587.8600000000006</v>
      </c>
      <c r="L24" s="52">
        <v>0</v>
      </c>
      <c r="M24" s="52">
        <v>3604.9099999999962</v>
      </c>
      <c r="N24" s="52">
        <v>0</v>
      </c>
      <c r="O24" s="14">
        <v>74163.53</v>
      </c>
      <c r="P24" s="14"/>
      <c r="Q24" s="14"/>
      <c r="R24" s="15"/>
      <c r="U24" s="15"/>
    </row>
    <row r="25" spans="1:21" ht="21.75" customHeight="1">
      <c r="A25" s="28">
        <f t="shared" si="0"/>
        <v>23</v>
      </c>
      <c r="B25" s="1" t="s">
        <v>13</v>
      </c>
      <c r="C25" s="25">
        <v>21296.12</v>
      </c>
      <c r="D25" s="25">
        <v>27304.809999999998</v>
      </c>
      <c r="E25" s="14">
        <v>24786.470000000008</v>
      </c>
      <c r="F25" s="14">
        <v>24114.920000000006</v>
      </c>
      <c r="G25" s="14">
        <v>15474.300000000003</v>
      </c>
      <c r="H25" s="14">
        <v>21039.240000000005</v>
      </c>
      <c r="I25" s="14">
        <v>24651.559999999998</v>
      </c>
      <c r="J25" s="14">
        <v>0</v>
      </c>
      <c r="K25" s="52">
        <v>17499.64</v>
      </c>
      <c r="L25" s="52">
        <v>0</v>
      </c>
      <c r="M25" s="52">
        <v>18454.300000000003</v>
      </c>
      <c r="N25" s="52">
        <v>0</v>
      </c>
      <c r="O25" s="14">
        <v>83900.919999999984</v>
      </c>
      <c r="P25" s="14"/>
      <c r="Q25" s="14"/>
      <c r="R25" s="15"/>
      <c r="U25" s="15"/>
    </row>
    <row r="26" spans="1:21" ht="29.25" customHeight="1">
      <c r="A26" s="28">
        <f t="shared" si="0"/>
        <v>24</v>
      </c>
      <c r="B26" s="1" t="s">
        <v>14</v>
      </c>
      <c r="C26" s="25">
        <v>75613</v>
      </c>
      <c r="D26" s="25">
        <v>97553.479999999967</v>
      </c>
      <c r="E26" s="14">
        <v>130774.81999999999</v>
      </c>
      <c r="F26" s="14">
        <v>107204.89999999998</v>
      </c>
      <c r="G26" s="14">
        <v>111327.69</v>
      </c>
      <c r="H26" s="14">
        <v>104897.62999999999</v>
      </c>
      <c r="I26" s="14">
        <v>95741.41</v>
      </c>
      <c r="J26" s="14">
        <v>0</v>
      </c>
      <c r="K26" s="52">
        <v>99699.45</v>
      </c>
      <c r="L26" s="52">
        <v>848.3900000000001</v>
      </c>
      <c r="M26" s="52">
        <v>97578.92</v>
      </c>
      <c r="N26" s="52">
        <v>222.77000000000004</v>
      </c>
      <c r="O26" s="14">
        <v>183940.59</v>
      </c>
      <c r="P26" s="14"/>
      <c r="Q26" s="14"/>
      <c r="R26" s="15"/>
      <c r="U26" s="15"/>
    </row>
    <row r="27" spans="1:21" ht="23.45" customHeight="1">
      <c r="A27" s="28">
        <f t="shared" si="0"/>
        <v>25</v>
      </c>
      <c r="B27" s="1" t="s">
        <v>15</v>
      </c>
      <c r="C27" s="25">
        <v>42730.379999999801</v>
      </c>
      <c r="D27" s="25">
        <v>53338.230000000229</v>
      </c>
      <c r="E27" s="14">
        <v>57112.260000000009</v>
      </c>
      <c r="F27" s="14">
        <v>47051.409999999982</v>
      </c>
      <c r="G27" s="14">
        <v>45900.03</v>
      </c>
      <c r="H27" s="14">
        <v>38625.830000000045</v>
      </c>
      <c r="I27" s="14">
        <v>42197.450000000041</v>
      </c>
      <c r="J27" s="14">
        <v>2660.3799999999956</v>
      </c>
      <c r="K27" s="52">
        <v>45041.260000000024</v>
      </c>
      <c r="L27" s="52">
        <v>2021.1899999999994</v>
      </c>
      <c r="M27" s="52">
        <v>41518.690000000031</v>
      </c>
      <c r="N27" s="52">
        <v>4183.6400000000003</v>
      </c>
      <c r="O27" s="14">
        <v>58291.69</v>
      </c>
      <c r="P27" s="14"/>
      <c r="Q27" s="14"/>
      <c r="R27" s="15"/>
      <c r="U27" s="15"/>
    </row>
    <row r="28" spans="1:21" ht="18" customHeight="1">
      <c r="A28" s="28">
        <f t="shared" si="0"/>
        <v>26</v>
      </c>
      <c r="B28" s="1" t="s">
        <v>17</v>
      </c>
      <c r="C28" s="25">
        <v>40032.409999999996</v>
      </c>
      <c r="D28" s="25">
        <v>60171.76</v>
      </c>
      <c r="E28" s="14">
        <v>86747.369999999981</v>
      </c>
      <c r="F28" s="14">
        <v>51259.189999999981</v>
      </c>
      <c r="G28" s="14">
        <v>50348.44</v>
      </c>
      <c r="H28" s="14">
        <v>31395.609999999979</v>
      </c>
      <c r="I28" s="14">
        <v>38738.080000000002</v>
      </c>
      <c r="J28" s="14">
        <v>0</v>
      </c>
      <c r="K28" s="52">
        <v>49645.849999999991</v>
      </c>
      <c r="L28" s="52">
        <v>537.31000000000006</v>
      </c>
      <c r="M28" s="52">
        <v>40271.640000000007</v>
      </c>
      <c r="N28" s="52">
        <v>0</v>
      </c>
      <c r="O28" s="14">
        <v>92220.94</v>
      </c>
      <c r="P28" s="14"/>
      <c r="Q28" s="14"/>
      <c r="R28" s="15"/>
      <c r="U28" s="15"/>
    </row>
    <row r="29" spans="1:21" ht="18.75" customHeight="1">
      <c r="A29" s="28">
        <f t="shared" si="0"/>
        <v>27</v>
      </c>
      <c r="B29" s="1" t="s">
        <v>18</v>
      </c>
      <c r="C29" s="25">
        <v>64961.87</v>
      </c>
      <c r="D29" s="25">
        <v>82935.879999999976</v>
      </c>
      <c r="E29" s="14">
        <v>126604.14</v>
      </c>
      <c r="F29" s="14">
        <v>108766.78999999998</v>
      </c>
      <c r="G29" s="14">
        <v>101348.42</v>
      </c>
      <c r="H29" s="14">
        <v>97221.26</v>
      </c>
      <c r="I29" s="14">
        <v>80896.799999999988</v>
      </c>
      <c r="J29" s="14">
        <v>0</v>
      </c>
      <c r="K29" s="52">
        <v>84837.959999999992</v>
      </c>
      <c r="L29" s="52">
        <v>626.25000000000011</v>
      </c>
      <c r="M29" s="52">
        <v>74279.649999999994</v>
      </c>
      <c r="N29" s="52">
        <v>0</v>
      </c>
      <c r="O29" s="14">
        <v>134975.12</v>
      </c>
      <c r="P29" s="14"/>
      <c r="Q29" s="14"/>
      <c r="R29" s="15"/>
      <c r="U29" s="15"/>
    </row>
    <row r="30" spans="1:21" ht="24.6" customHeight="1">
      <c r="A30" s="28">
        <f t="shared" si="0"/>
        <v>28</v>
      </c>
      <c r="B30" s="1" t="s">
        <v>81</v>
      </c>
      <c r="C30" s="25">
        <v>46806.149999999994</v>
      </c>
      <c r="D30" s="25">
        <v>61763.94999999999</v>
      </c>
      <c r="E30" s="14">
        <v>91000.41</v>
      </c>
      <c r="F30" s="14">
        <v>76798.48000000001</v>
      </c>
      <c r="G30" s="14">
        <v>72221.249999999985</v>
      </c>
      <c r="H30" s="14">
        <v>97781.150000000009</v>
      </c>
      <c r="I30" s="14">
        <v>62394.13</v>
      </c>
      <c r="J30" s="14">
        <v>12.29</v>
      </c>
      <c r="K30" s="52">
        <v>73871.56</v>
      </c>
      <c r="L30" s="52">
        <v>167.93</v>
      </c>
      <c r="M30" s="52">
        <v>64057.54</v>
      </c>
      <c r="N30" s="52">
        <v>98.86</v>
      </c>
      <c r="O30" s="14">
        <v>121202.45999999999</v>
      </c>
      <c r="P30" s="14"/>
      <c r="Q30" s="14"/>
      <c r="R30" s="15"/>
      <c r="U30" s="15"/>
    </row>
    <row r="31" spans="1:21" s="10" customFormat="1" ht="14.1" customHeight="1">
      <c r="A31" s="70" t="s">
        <v>19</v>
      </c>
      <c r="B31" s="71"/>
      <c r="C31" s="26">
        <f>SUM(C3:C30)</f>
        <v>1365098.1199999999</v>
      </c>
      <c r="D31" s="26">
        <f t="shared" ref="D31:Q31" si="1">SUM(D3:D30)</f>
        <v>1746359.2400000012</v>
      </c>
      <c r="E31" s="26">
        <f t="shared" si="1"/>
        <v>2406537.2000000007</v>
      </c>
      <c r="F31" s="26">
        <f t="shared" si="1"/>
        <v>2100216.2200000007</v>
      </c>
      <c r="G31" s="26">
        <f t="shared" si="1"/>
        <v>1881202.5500000005</v>
      </c>
      <c r="H31" s="26">
        <f t="shared" si="1"/>
        <v>2031641.97</v>
      </c>
      <c r="I31" s="26">
        <v>1663501.4299999997</v>
      </c>
      <c r="J31" s="26">
        <v>61427.070000000291</v>
      </c>
      <c r="K31" s="26">
        <f t="shared" si="1"/>
        <v>1761439.1</v>
      </c>
      <c r="L31" s="26">
        <f t="shared" si="1"/>
        <v>48463.330000000227</v>
      </c>
      <c r="M31" s="26">
        <f t="shared" si="1"/>
        <v>1657435.9499999995</v>
      </c>
      <c r="N31" s="26">
        <f t="shared" si="1"/>
        <v>52184.049999999981</v>
      </c>
      <c r="O31" s="26">
        <f t="shared" si="1"/>
        <v>3249499.9999999995</v>
      </c>
      <c r="P31" s="26">
        <f t="shared" si="1"/>
        <v>0</v>
      </c>
      <c r="Q31" s="26">
        <f t="shared" si="1"/>
        <v>0</v>
      </c>
      <c r="R31" s="19">
        <f>SUM(C31:Q31)</f>
        <v>20025006.230000004</v>
      </c>
      <c r="S31" s="19">
        <f>+'[1]AL 2024'!$DE$37+'[1]AL 2024'!$BG$37</f>
        <v>12411062.500000004</v>
      </c>
      <c r="U31" s="19"/>
    </row>
    <row r="32" spans="1:21" s="10" customFormat="1" ht="14.1" customHeight="1">
      <c r="A32" s="38"/>
      <c r="B32" s="42"/>
      <c r="C32" s="26"/>
      <c r="D32" s="26"/>
      <c r="E32" s="26"/>
      <c r="F32" s="26"/>
      <c r="G32" s="26"/>
      <c r="H32" s="26"/>
      <c r="I32" s="26"/>
      <c r="J32" s="26"/>
      <c r="K32" s="53"/>
      <c r="L32" s="53"/>
      <c r="M32" s="53"/>
      <c r="N32" s="53"/>
      <c r="O32" s="26"/>
      <c r="P32" s="26"/>
      <c r="Q32" s="26"/>
      <c r="R32" s="19"/>
      <c r="U32" s="19"/>
    </row>
    <row r="33" spans="1:21" s="10" customFormat="1" ht="14.1" customHeight="1">
      <c r="A33" s="38"/>
      <c r="B33" s="42"/>
      <c r="C33" s="26"/>
      <c r="D33" s="26"/>
      <c r="E33" s="26"/>
      <c r="F33" s="26"/>
      <c r="G33" s="26"/>
      <c r="H33" s="26"/>
      <c r="I33" s="26"/>
      <c r="J33" s="26"/>
      <c r="K33" s="53"/>
      <c r="L33" s="53"/>
      <c r="M33" s="53"/>
      <c r="N33" s="53"/>
      <c r="O33" s="26"/>
      <c r="P33" s="26"/>
      <c r="Q33" s="26"/>
      <c r="R33" s="19"/>
      <c r="U33" s="19"/>
    </row>
    <row r="34" spans="1:21" ht="14.1" customHeight="1">
      <c r="A34" s="29">
        <v>1</v>
      </c>
      <c r="B34" s="3" t="s">
        <v>51</v>
      </c>
      <c r="C34" s="25">
        <v>8640</v>
      </c>
      <c r="D34" s="25">
        <v>8640</v>
      </c>
      <c r="E34" s="14">
        <v>10800</v>
      </c>
      <c r="F34" s="14">
        <v>5040.0000000000009</v>
      </c>
      <c r="G34" s="14">
        <v>6960</v>
      </c>
      <c r="H34" s="14">
        <v>8160</v>
      </c>
      <c r="I34" s="14">
        <v>12240</v>
      </c>
      <c r="J34" s="14">
        <v>0</v>
      </c>
      <c r="K34" s="52">
        <v>9408.7000000000007</v>
      </c>
      <c r="L34" s="52">
        <v>0</v>
      </c>
      <c r="M34" s="52">
        <v>11280</v>
      </c>
      <c r="N34" s="52">
        <v>0</v>
      </c>
      <c r="O34" s="14">
        <v>26183.37</v>
      </c>
      <c r="P34" s="14"/>
      <c r="Q34" s="14"/>
      <c r="R34" s="15"/>
      <c r="U34" s="15"/>
    </row>
    <row r="35" spans="1:21" ht="14.1" customHeight="1">
      <c r="A35" s="29">
        <f t="shared" ref="A35:A40" si="2">A34+1</f>
        <v>2</v>
      </c>
      <c r="B35" s="1" t="s">
        <v>4</v>
      </c>
      <c r="C35" s="25">
        <v>438.3</v>
      </c>
      <c r="D35" s="25">
        <v>824.4</v>
      </c>
      <c r="E35" s="14">
        <v>1554</v>
      </c>
      <c r="F35" s="14">
        <v>1266.2</v>
      </c>
      <c r="G35" s="14">
        <v>729.40000000000009</v>
      </c>
      <c r="H35" s="14">
        <v>1697.7000000000003</v>
      </c>
      <c r="I35" s="14">
        <v>1848.4000000000005</v>
      </c>
      <c r="J35" s="14">
        <v>0</v>
      </c>
      <c r="K35" s="52">
        <v>2571.8999999999996</v>
      </c>
      <c r="L35" s="52">
        <v>0</v>
      </c>
      <c r="M35" s="52">
        <v>2480.1999999999998</v>
      </c>
      <c r="N35" s="52">
        <v>0</v>
      </c>
      <c r="O35" s="14">
        <v>16997.400000000001</v>
      </c>
      <c r="P35" s="14"/>
      <c r="Q35" s="14"/>
      <c r="R35" s="15"/>
      <c r="U35" s="15"/>
    </row>
    <row r="36" spans="1:21" s="10" customFormat="1" ht="14.1" customHeight="1">
      <c r="A36" s="29">
        <f t="shared" si="2"/>
        <v>3</v>
      </c>
      <c r="B36" s="17" t="s">
        <v>54</v>
      </c>
      <c r="C36" s="25">
        <v>8333.8999999999978</v>
      </c>
      <c r="D36" s="25">
        <v>12128.4</v>
      </c>
      <c r="E36" s="14">
        <v>24171.4</v>
      </c>
      <c r="F36" s="14">
        <v>18114.400000000001</v>
      </c>
      <c r="G36" s="14">
        <v>17048.5</v>
      </c>
      <c r="H36" s="14">
        <v>21011.599999999999</v>
      </c>
      <c r="I36" s="14">
        <v>20764.099999999999</v>
      </c>
      <c r="J36" s="14">
        <v>0</v>
      </c>
      <c r="K36" s="52">
        <v>18785.199999999997</v>
      </c>
      <c r="L36" s="52">
        <v>0</v>
      </c>
      <c r="M36" s="52">
        <v>13876.8</v>
      </c>
      <c r="N36" s="52">
        <v>0</v>
      </c>
      <c r="O36" s="14">
        <v>26814.3</v>
      </c>
      <c r="P36" s="14"/>
      <c r="Q36" s="14"/>
      <c r="R36" s="15"/>
      <c r="S36" s="19"/>
    </row>
    <row r="37" spans="1:21" s="10" customFormat="1" ht="14.1" customHeight="1">
      <c r="A37" s="29">
        <f t="shared" si="2"/>
        <v>4</v>
      </c>
      <c r="B37" s="17" t="s">
        <v>6</v>
      </c>
      <c r="C37" s="25">
        <v>97.399999999999977</v>
      </c>
      <c r="D37" s="25">
        <v>97.399999999999864</v>
      </c>
      <c r="E37" s="14">
        <v>97.399999999999864</v>
      </c>
      <c r="F37" s="14">
        <v>97.400000000000091</v>
      </c>
      <c r="G37" s="14">
        <v>97.399999999999864</v>
      </c>
      <c r="H37" s="14">
        <v>97.400000000000091</v>
      </c>
      <c r="I37" s="14">
        <v>48.700000000000045</v>
      </c>
      <c r="J37" s="14">
        <v>0</v>
      </c>
      <c r="K37" s="52">
        <v>97.399999999999977</v>
      </c>
      <c r="L37" s="52">
        <v>0</v>
      </c>
      <c r="M37" s="52">
        <v>97.400000000000034</v>
      </c>
      <c r="N37" s="52">
        <v>0</v>
      </c>
      <c r="O37" s="14">
        <v>968.95</v>
      </c>
      <c r="P37" s="14"/>
      <c r="Q37" s="14"/>
      <c r="R37" s="15"/>
    </row>
    <row r="38" spans="1:21" s="10" customFormat="1" ht="14.1" customHeight="1">
      <c r="A38" s="29">
        <f t="shared" si="2"/>
        <v>5</v>
      </c>
      <c r="B38" s="3" t="s">
        <v>55</v>
      </c>
      <c r="C38" s="25">
        <v>0</v>
      </c>
      <c r="D38" s="25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52">
        <v>0</v>
      </c>
      <c r="L38" s="52">
        <v>0</v>
      </c>
      <c r="M38" s="52">
        <v>0</v>
      </c>
      <c r="N38" s="52">
        <v>0</v>
      </c>
      <c r="O38" s="14">
        <v>6619.28</v>
      </c>
      <c r="P38" s="14"/>
      <c r="Q38" s="14"/>
      <c r="R38" s="15"/>
    </row>
    <row r="39" spans="1:21" s="10" customFormat="1" ht="14.1" customHeight="1">
      <c r="A39" s="29">
        <f t="shared" si="2"/>
        <v>6</v>
      </c>
      <c r="B39" s="4" t="s">
        <v>15</v>
      </c>
      <c r="C39" s="25">
        <v>1266.2</v>
      </c>
      <c r="D39" s="25">
        <v>1836.1999999999998</v>
      </c>
      <c r="E39" s="14">
        <v>1461.0000000000005</v>
      </c>
      <c r="F39" s="14">
        <v>1461.0000000000002</v>
      </c>
      <c r="G39" s="14">
        <v>730.50000000000023</v>
      </c>
      <c r="H39" s="14">
        <v>827.89999999999964</v>
      </c>
      <c r="I39" s="14">
        <v>1548.8</v>
      </c>
      <c r="J39" s="14">
        <v>0</v>
      </c>
      <c r="K39" s="52">
        <v>779.19999999999891</v>
      </c>
      <c r="L39" s="52">
        <v>0</v>
      </c>
      <c r="M39" s="52">
        <v>530.89999999999964</v>
      </c>
      <c r="N39" s="52">
        <v>0</v>
      </c>
      <c r="O39" s="14">
        <v>12725.92</v>
      </c>
      <c r="P39" s="14"/>
      <c r="Q39" s="14"/>
      <c r="R39" s="15"/>
    </row>
    <row r="40" spans="1:21" s="10" customFormat="1" ht="14.1" customHeight="1">
      <c r="A40" s="29">
        <f t="shared" si="2"/>
        <v>7</v>
      </c>
      <c r="B40" s="4" t="s">
        <v>17</v>
      </c>
      <c r="C40" s="25">
        <v>1022.7</v>
      </c>
      <c r="D40" s="25">
        <v>3165.5</v>
      </c>
      <c r="E40" s="14">
        <v>3311.5999999999995</v>
      </c>
      <c r="F40" s="14">
        <v>1753.2</v>
      </c>
      <c r="G40" s="14">
        <v>1655.8000000000002</v>
      </c>
      <c r="H40" s="14">
        <v>2727.2</v>
      </c>
      <c r="I40" s="14">
        <v>2045.4000000000003</v>
      </c>
      <c r="J40" s="14">
        <v>0</v>
      </c>
      <c r="K40" s="52">
        <v>9642.5999999999985</v>
      </c>
      <c r="L40" s="52">
        <v>0</v>
      </c>
      <c r="M40" s="52">
        <v>4139.5</v>
      </c>
      <c r="N40" s="52">
        <v>0</v>
      </c>
      <c r="O40" s="14">
        <v>10190.779999999999</v>
      </c>
      <c r="P40" s="14"/>
      <c r="Q40" s="14"/>
      <c r="R40" s="15"/>
    </row>
    <row r="41" spans="1:21" s="10" customFormat="1" ht="14.1" customHeight="1">
      <c r="A41" s="74" t="s">
        <v>38</v>
      </c>
      <c r="B41" s="75"/>
      <c r="C41" s="26">
        <f>SUM(C34:C40)</f>
        <v>19798.5</v>
      </c>
      <c r="D41" s="26">
        <f t="shared" ref="D41:Q41" si="3">SUM(D34:D40)</f>
        <v>26691.9</v>
      </c>
      <c r="E41" s="26">
        <f t="shared" si="3"/>
        <v>41395.4</v>
      </c>
      <c r="F41" s="26">
        <f t="shared" si="3"/>
        <v>27732.200000000004</v>
      </c>
      <c r="G41" s="26">
        <f t="shared" si="3"/>
        <v>27221.600000000002</v>
      </c>
      <c r="H41" s="26">
        <f t="shared" si="3"/>
        <v>34521.799999999996</v>
      </c>
      <c r="I41" s="26">
        <v>38495.4</v>
      </c>
      <c r="J41" s="26">
        <v>0</v>
      </c>
      <c r="K41" s="26">
        <f t="shared" si="3"/>
        <v>41284.999999999993</v>
      </c>
      <c r="L41" s="26">
        <f t="shared" si="3"/>
        <v>0</v>
      </c>
      <c r="M41" s="26">
        <f t="shared" si="3"/>
        <v>32404.800000000003</v>
      </c>
      <c r="N41" s="26">
        <f t="shared" si="3"/>
        <v>0</v>
      </c>
      <c r="O41" s="26">
        <f t="shared" si="3"/>
        <v>100500</v>
      </c>
      <c r="P41" s="26">
        <f t="shared" si="3"/>
        <v>0</v>
      </c>
      <c r="Q41" s="26">
        <f t="shared" si="3"/>
        <v>0</v>
      </c>
      <c r="R41" s="19">
        <f>SUM(C41:Q41)</f>
        <v>390046.6</v>
      </c>
      <c r="S41" s="19">
        <f>+'[1]AL 2024'!$DE$47+'[1]AL 2024'!$BG$47</f>
        <v>205817.69999999998</v>
      </c>
      <c r="T41" s="19">
        <f>+R41-S41</f>
        <v>184228.9</v>
      </c>
    </row>
    <row r="42" spans="1:21" s="10" customFormat="1" ht="14.1" customHeight="1">
      <c r="A42" s="39"/>
      <c r="B42" s="43"/>
      <c r="C42" s="26"/>
      <c r="D42" s="26"/>
      <c r="E42" s="26"/>
      <c r="F42" s="26"/>
      <c r="G42" s="26"/>
      <c r="H42" s="26"/>
      <c r="I42" s="26"/>
      <c r="J42" s="56"/>
      <c r="K42" s="54"/>
      <c r="L42" s="54"/>
      <c r="M42" s="54"/>
      <c r="N42" s="54"/>
      <c r="O42" s="26"/>
      <c r="P42" s="26"/>
      <c r="Q42" s="26"/>
      <c r="R42" s="19"/>
    </row>
    <row r="43" spans="1:21" s="10" customFormat="1" ht="14.1" customHeight="1">
      <c r="A43" s="39"/>
      <c r="B43" s="43"/>
      <c r="C43" s="26"/>
      <c r="D43" s="26"/>
      <c r="E43" s="26"/>
      <c r="F43" s="26"/>
      <c r="G43" s="26"/>
      <c r="H43" s="26"/>
      <c r="I43" s="26"/>
      <c r="J43" s="56"/>
      <c r="K43" s="54"/>
      <c r="L43" s="54"/>
      <c r="M43" s="54"/>
      <c r="N43" s="54"/>
      <c r="O43" s="26"/>
      <c r="P43" s="26"/>
      <c r="Q43" s="26"/>
      <c r="R43" s="19"/>
    </row>
    <row r="44" spans="1:21" s="10" customFormat="1" ht="18" customHeight="1">
      <c r="A44" s="28">
        <v>1</v>
      </c>
      <c r="B44" s="4" t="s">
        <v>68</v>
      </c>
      <c r="C44" s="25">
        <v>1003954.3200000001</v>
      </c>
      <c r="D44" s="25">
        <v>857918.4</v>
      </c>
      <c r="E44" s="14">
        <v>226267.91999999998</v>
      </c>
      <c r="F44" s="14">
        <v>1675729.6800000002</v>
      </c>
      <c r="G44" s="14">
        <v>878494.56</v>
      </c>
      <c r="H44" s="14">
        <v>911020.44000000006</v>
      </c>
      <c r="I44" s="14">
        <v>521915.68000000005</v>
      </c>
      <c r="J44" s="14">
        <v>417343.88</v>
      </c>
      <c r="K44" s="52">
        <v>545921.56000000006</v>
      </c>
      <c r="L44" s="52">
        <v>344656.04000000004</v>
      </c>
      <c r="M44" s="52">
        <v>498893.84</v>
      </c>
      <c r="N44" s="52">
        <v>418925</v>
      </c>
      <c r="O44" s="14">
        <v>355102.38</v>
      </c>
      <c r="P44" s="14"/>
      <c r="Q44" s="14"/>
      <c r="R44" s="15"/>
    </row>
    <row r="45" spans="1:21" s="10" customFormat="1" ht="14.1" customHeight="1">
      <c r="A45" s="28">
        <f t="shared" ref="A45:A69" si="4">A44+1</f>
        <v>2</v>
      </c>
      <c r="B45" s="4" t="s">
        <v>82</v>
      </c>
      <c r="C45" s="25">
        <v>38571.899999999994</v>
      </c>
      <c r="D45" s="25">
        <v>93458.65</v>
      </c>
      <c r="E45" s="14">
        <v>139652.91</v>
      </c>
      <c r="F45" s="14">
        <v>136471.16000000003</v>
      </c>
      <c r="G45" s="14">
        <v>121182.56</v>
      </c>
      <c r="H45" s="14">
        <v>112445.70999999999</v>
      </c>
      <c r="I45" s="14">
        <v>94899.26999999999</v>
      </c>
      <c r="J45" s="14">
        <v>39473</v>
      </c>
      <c r="K45" s="52">
        <v>151026.77000000002</v>
      </c>
      <c r="L45" s="52">
        <v>34917</v>
      </c>
      <c r="M45" s="52">
        <v>94697.99000000002</v>
      </c>
      <c r="N45" s="52">
        <v>39386</v>
      </c>
      <c r="O45" s="14">
        <v>142201.18</v>
      </c>
      <c r="P45" s="14"/>
      <c r="Q45" s="14"/>
      <c r="R45" s="15"/>
    </row>
    <row r="46" spans="1:21" s="10" customFormat="1" ht="14.1" customHeight="1">
      <c r="A46" s="28">
        <f t="shared" si="4"/>
        <v>3</v>
      </c>
      <c r="B46" s="1" t="s">
        <v>40</v>
      </c>
      <c r="C46" s="25">
        <v>15198</v>
      </c>
      <c r="D46" s="25">
        <v>19365</v>
      </c>
      <c r="E46" s="14">
        <v>20500</v>
      </c>
      <c r="F46" s="14">
        <v>21256</v>
      </c>
      <c r="G46" s="14">
        <v>16399</v>
      </c>
      <c r="H46" s="14">
        <v>20520.999999999996</v>
      </c>
      <c r="I46" s="14">
        <v>16866</v>
      </c>
      <c r="J46" s="14">
        <v>0</v>
      </c>
      <c r="K46" s="52">
        <v>15568</v>
      </c>
      <c r="L46" s="52">
        <v>0</v>
      </c>
      <c r="M46" s="52">
        <v>24944</v>
      </c>
      <c r="N46" s="52">
        <v>0</v>
      </c>
      <c r="O46" s="14">
        <v>47462.85</v>
      </c>
      <c r="P46" s="14"/>
      <c r="Q46" s="14"/>
      <c r="R46" s="15"/>
    </row>
    <row r="47" spans="1:21" ht="30" customHeight="1">
      <c r="A47" s="28">
        <f t="shared" si="4"/>
        <v>4</v>
      </c>
      <c r="B47" s="5" t="s">
        <v>20</v>
      </c>
      <c r="C47" s="25">
        <v>499305.84</v>
      </c>
      <c r="D47" s="25">
        <v>479326.31000000011</v>
      </c>
      <c r="E47" s="14">
        <v>123415.74</v>
      </c>
      <c r="F47" s="14">
        <v>960373.47000000032</v>
      </c>
      <c r="G47" s="14">
        <v>628722.53</v>
      </c>
      <c r="H47" s="14">
        <v>578401.83000000112</v>
      </c>
      <c r="I47" s="14">
        <v>106119.50000000279</v>
      </c>
      <c r="J47" s="14">
        <v>598462.94999999716</v>
      </c>
      <c r="K47" s="52">
        <v>182533.02</v>
      </c>
      <c r="L47" s="52">
        <v>352541.92999999924</v>
      </c>
      <c r="M47" s="52">
        <v>105916.52</v>
      </c>
      <c r="N47" s="52">
        <v>593994.96</v>
      </c>
      <c r="O47" s="14">
        <v>205685.52000000002</v>
      </c>
      <c r="P47" s="14"/>
      <c r="Q47" s="14"/>
      <c r="R47" s="15"/>
    </row>
    <row r="48" spans="1:21" ht="31.9" customHeight="1">
      <c r="A48" s="28">
        <f t="shared" si="4"/>
        <v>5</v>
      </c>
      <c r="B48" s="16" t="s">
        <v>65</v>
      </c>
      <c r="C48" s="25">
        <v>82160.040000000008</v>
      </c>
      <c r="D48" s="25">
        <v>66980.88</v>
      </c>
      <c r="E48" s="14">
        <v>97224.640000000014</v>
      </c>
      <c r="F48" s="14">
        <v>98324</v>
      </c>
      <c r="G48" s="14">
        <v>93223.920000000013</v>
      </c>
      <c r="H48" s="14">
        <v>82292.639999999999</v>
      </c>
      <c r="I48" s="14">
        <v>85043.520000000004</v>
      </c>
      <c r="J48" s="14">
        <v>13034</v>
      </c>
      <c r="K48" s="52">
        <v>115586.64</v>
      </c>
      <c r="L48" s="52">
        <v>13277</v>
      </c>
      <c r="M48" s="52">
        <v>82356.88</v>
      </c>
      <c r="N48" s="52">
        <v>18669</v>
      </c>
      <c r="O48" s="14">
        <v>128555.62</v>
      </c>
      <c r="P48" s="14"/>
      <c r="Q48" s="14"/>
      <c r="R48" s="15"/>
    </row>
    <row r="49" spans="1:18" ht="32.25" customHeight="1">
      <c r="A49" s="28">
        <f t="shared" si="4"/>
        <v>6</v>
      </c>
      <c r="B49" s="4" t="s">
        <v>39</v>
      </c>
      <c r="C49" s="25">
        <v>237489.89000000031</v>
      </c>
      <c r="D49" s="25">
        <v>260700.87000000029</v>
      </c>
      <c r="E49" s="14">
        <v>132960.71</v>
      </c>
      <c r="F49" s="14">
        <v>502887.88000000035</v>
      </c>
      <c r="G49" s="14">
        <v>276903.55000000005</v>
      </c>
      <c r="H49" s="14">
        <v>306280.54000000015</v>
      </c>
      <c r="I49" s="14">
        <v>313850.82000000012</v>
      </c>
      <c r="J49" s="14">
        <v>22950</v>
      </c>
      <c r="K49" s="52">
        <v>307666.36</v>
      </c>
      <c r="L49" s="52">
        <v>14828.09</v>
      </c>
      <c r="M49" s="52">
        <v>268615.14000000007</v>
      </c>
      <c r="N49" s="52">
        <v>16290.68</v>
      </c>
      <c r="O49" s="14">
        <v>185700.88</v>
      </c>
      <c r="P49" s="14"/>
      <c r="Q49" s="14"/>
      <c r="R49" s="15"/>
    </row>
    <row r="50" spans="1:18" ht="18" customHeight="1" collapsed="1">
      <c r="A50" s="28">
        <f t="shared" si="4"/>
        <v>7</v>
      </c>
      <c r="B50" s="5" t="s">
        <v>7</v>
      </c>
      <c r="C50" s="25">
        <v>66109.210000000021</v>
      </c>
      <c r="D50" s="25">
        <v>95839.769999999946</v>
      </c>
      <c r="E50" s="14">
        <v>132020.85999999999</v>
      </c>
      <c r="F50" s="14">
        <v>137149.93</v>
      </c>
      <c r="G50" s="14">
        <v>107852.49</v>
      </c>
      <c r="H50" s="14">
        <v>113692.70999999995</v>
      </c>
      <c r="I50" s="14">
        <v>120285.99000000002</v>
      </c>
      <c r="J50" s="14">
        <v>5504.1399999999994</v>
      </c>
      <c r="K50" s="52">
        <v>113439.81000000001</v>
      </c>
      <c r="L50" s="52">
        <v>8973.36</v>
      </c>
      <c r="M50" s="52">
        <v>111381.01000000001</v>
      </c>
      <c r="N50" s="52">
        <v>2610.8000000000002</v>
      </c>
      <c r="O50" s="14">
        <v>151100.47</v>
      </c>
      <c r="P50" s="14"/>
      <c r="Q50" s="14"/>
      <c r="R50" s="15"/>
    </row>
    <row r="51" spans="1:18" ht="18" customHeight="1">
      <c r="A51" s="28">
        <f t="shared" si="4"/>
        <v>8</v>
      </c>
      <c r="B51" s="1" t="s">
        <v>41</v>
      </c>
      <c r="C51" s="25">
        <v>174286.52000000002</v>
      </c>
      <c r="D51" s="25">
        <v>133671.88</v>
      </c>
      <c r="E51" s="14">
        <v>206197.88</v>
      </c>
      <c r="F51" s="14">
        <v>188142</v>
      </c>
      <c r="G51" s="14">
        <v>142653</v>
      </c>
      <c r="H51" s="14">
        <v>162182</v>
      </c>
      <c r="I51" s="14">
        <v>85929.88</v>
      </c>
      <c r="J51" s="14">
        <v>92992</v>
      </c>
      <c r="K51" s="52">
        <v>96043.760000000009</v>
      </c>
      <c r="L51" s="52">
        <v>90396</v>
      </c>
      <c r="M51" s="52">
        <v>77631.64</v>
      </c>
      <c r="N51" s="52">
        <v>91001.4</v>
      </c>
      <c r="O51" s="14">
        <v>137689.58000000002</v>
      </c>
      <c r="P51" s="14"/>
      <c r="Q51" s="14"/>
      <c r="R51" s="15"/>
    </row>
    <row r="52" spans="1:18" ht="24" customHeight="1">
      <c r="A52" s="28">
        <f t="shared" si="4"/>
        <v>9</v>
      </c>
      <c r="B52" s="1" t="s">
        <v>21</v>
      </c>
      <c r="C52" s="25">
        <v>3703.63</v>
      </c>
      <c r="D52" s="25">
        <v>4132.7999999999993</v>
      </c>
      <c r="E52" s="14">
        <v>6870.8600000000006</v>
      </c>
      <c r="F52" s="14">
        <v>6064.91</v>
      </c>
      <c r="G52" s="14">
        <v>5695.14</v>
      </c>
      <c r="H52" s="14">
        <v>5626.7699999999995</v>
      </c>
      <c r="I52" s="14">
        <v>5970.37</v>
      </c>
      <c r="J52" s="14">
        <v>0</v>
      </c>
      <c r="K52" s="52">
        <v>7658.3899999999994</v>
      </c>
      <c r="L52" s="52">
        <v>0</v>
      </c>
      <c r="M52" s="52">
        <v>5820.19</v>
      </c>
      <c r="N52" s="52">
        <v>0</v>
      </c>
      <c r="O52" s="14">
        <v>11031.15</v>
      </c>
      <c r="P52" s="14"/>
      <c r="Q52" s="14"/>
      <c r="R52" s="15"/>
    </row>
    <row r="53" spans="1:18" ht="18" customHeight="1">
      <c r="A53" s="28">
        <f t="shared" si="4"/>
        <v>10</v>
      </c>
      <c r="B53" s="1" t="s">
        <v>43</v>
      </c>
      <c r="C53" s="25">
        <v>37020</v>
      </c>
      <c r="D53" s="25">
        <v>41952</v>
      </c>
      <c r="E53" s="14">
        <v>58462.999999999993</v>
      </c>
      <c r="F53" s="14">
        <v>49291</v>
      </c>
      <c r="G53" s="14">
        <v>41145</v>
      </c>
      <c r="H53" s="14">
        <v>45057</v>
      </c>
      <c r="I53" s="14">
        <v>41292</v>
      </c>
      <c r="J53" s="14">
        <v>6800</v>
      </c>
      <c r="K53" s="52">
        <v>73389</v>
      </c>
      <c r="L53" s="52">
        <v>850</v>
      </c>
      <c r="M53" s="52">
        <v>56380</v>
      </c>
      <c r="N53" s="52">
        <v>6270</v>
      </c>
      <c r="O53" s="14">
        <v>93529.35</v>
      </c>
      <c r="P53" s="14"/>
      <c r="Q53" s="14"/>
      <c r="R53" s="15"/>
    </row>
    <row r="54" spans="1:18" ht="18" customHeight="1">
      <c r="A54" s="28">
        <f t="shared" si="4"/>
        <v>11</v>
      </c>
      <c r="B54" s="1" t="s">
        <v>31</v>
      </c>
      <c r="C54" s="25">
        <v>156847.79999999999</v>
      </c>
      <c r="D54" s="25">
        <v>684090.82000000018</v>
      </c>
      <c r="E54" s="14">
        <v>1070627.9200000002</v>
      </c>
      <c r="F54" s="14">
        <v>1018758.8800000004</v>
      </c>
      <c r="G54" s="14">
        <v>865825.48</v>
      </c>
      <c r="H54" s="14">
        <v>820231.76</v>
      </c>
      <c r="I54" s="14">
        <v>98265.860000000015</v>
      </c>
      <c r="J54" s="14">
        <v>877740.64</v>
      </c>
      <c r="K54" s="52">
        <v>141261.84</v>
      </c>
      <c r="L54" s="52">
        <v>740311.20000000007</v>
      </c>
      <c r="M54" s="52">
        <v>98089.48</v>
      </c>
      <c r="N54" s="52">
        <v>806930.00000000012</v>
      </c>
      <c r="O54" s="14">
        <v>131258.35999999999</v>
      </c>
      <c r="P54" s="14"/>
      <c r="Q54" s="14"/>
      <c r="R54" s="15"/>
    </row>
    <row r="55" spans="1:18" ht="18" customHeight="1">
      <c r="A55" s="28">
        <f t="shared" si="4"/>
        <v>12</v>
      </c>
      <c r="B55" s="1" t="s">
        <v>33</v>
      </c>
      <c r="C55" s="25">
        <v>124518.76000000001</v>
      </c>
      <c r="D55" s="25">
        <v>126446.88</v>
      </c>
      <c r="E55" s="14">
        <v>105836.76</v>
      </c>
      <c r="F55" s="14">
        <v>119929</v>
      </c>
      <c r="G55" s="14">
        <v>114304</v>
      </c>
      <c r="H55" s="14">
        <v>109196</v>
      </c>
      <c r="I55" s="14">
        <v>110546</v>
      </c>
      <c r="J55" s="14">
        <v>1700</v>
      </c>
      <c r="K55" s="52">
        <v>82235</v>
      </c>
      <c r="L55" s="52">
        <v>1700</v>
      </c>
      <c r="M55" s="52">
        <v>98113</v>
      </c>
      <c r="N55" s="52">
        <v>6800</v>
      </c>
      <c r="O55" s="14">
        <v>110954.81</v>
      </c>
      <c r="P55" s="14"/>
      <c r="Q55" s="14"/>
      <c r="R55" s="15"/>
    </row>
    <row r="56" spans="1:18" ht="18" customHeight="1">
      <c r="A56" s="28">
        <f t="shared" si="4"/>
        <v>13</v>
      </c>
      <c r="B56" s="1" t="s">
        <v>34</v>
      </c>
      <c r="C56" s="25">
        <v>412538.81</v>
      </c>
      <c r="D56" s="25">
        <v>478383.29000000004</v>
      </c>
      <c r="E56" s="14">
        <v>502298.69</v>
      </c>
      <c r="F56" s="14">
        <v>631850.65999999992</v>
      </c>
      <c r="G56" s="14">
        <v>533128.32999999996</v>
      </c>
      <c r="H56" s="14">
        <v>561921.80000000005</v>
      </c>
      <c r="I56" s="14">
        <v>197317.15999999997</v>
      </c>
      <c r="J56" s="14">
        <v>497789.64</v>
      </c>
      <c r="K56" s="52">
        <v>226463.49000000005</v>
      </c>
      <c r="L56" s="52">
        <v>322938.77</v>
      </c>
      <c r="M56" s="52">
        <v>261595.42</v>
      </c>
      <c r="N56" s="52">
        <v>99969.38</v>
      </c>
      <c r="O56" s="14">
        <v>158219.88999999998</v>
      </c>
      <c r="P56" s="14"/>
      <c r="Q56" s="14"/>
      <c r="R56" s="15"/>
    </row>
    <row r="57" spans="1:18" ht="18" customHeight="1">
      <c r="A57" s="28">
        <f t="shared" si="4"/>
        <v>14</v>
      </c>
      <c r="B57" s="1" t="s">
        <v>83</v>
      </c>
      <c r="C57" s="25">
        <v>1266208.3399999999</v>
      </c>
      <c r="D57" s="25">
        <v>1678780.8699999992</v>
      </c>
      <c r="E57" s="14">
        <v>1802419.16</v>
      </c>
      <c r="F57" s="14">
        <v>2087397.0199999977</v>
      </c>
      <c r="G57" s="14">
        <v>1854807.57</v>
      </c>
      <c r="H57" s="14">
        <v>1709880.9999999988</v>
      </c>
      <c r="I57" s="14">
        <v>1399427.6400000001</v>
      </c>
      <c r="J57" s="14">
        <v>187443.08000000002</v>
      </c>
      <c r="K57" s="52">
        <v>1417243.9200000002</v>
      </c>
      <c r="L57" s="52">
        <v>141087.44000000006</v>
      </c>
      <c r="M57" s="52">
        <v>1459548.52</v>
      </c>
      <c r="N57" s="52">
        <v>192927.16000000003</v>
      </c>
      <c r="O57" s="14">
        <v>202693.9</v>
      </c>
      <c r="P57" s="14"/>
      <c r="Q57" s="14"/>
      <c r="R57" s="15"/>
    </row>
    <row r="58" spans="1:18" ht="18" customHeight="1">
      <c r="A58" s="28">
        <f t="shared" si="4"/>
        <v>15</v>
      </c>
      <c r="B58" s="6" t="s">
        <v>22</v>
      </c>
      <c r="C58" s="25">
        <v>54242.280000000006</v>
      </c>
      <c r="D58" s="25">
        <v>66911</v>
      </c>
      <c r="E58" s="14">
        <v>91070.52</v>
      </c>
      <c r="F58" s="14">
        <v>74600.920000000013</v>
      </c>
      <c r="G58" s="14">
        <v>81811.399999999994</v>
      </c>
      <c r="H58" s="14">
        <v>74846.280000000013</v>
      </c>
      <c r="I58" s="14">
        <v>88973.159999999989</v>
      </c>
      <c r="J58" s="14">
        <v>3671</v>
      </c>
      <c r="K58" s="52">
        <v>69618.399999999994</v>
      </c>
      <c r="L58" s="52">
        <v>5514</v>
      </c>
      <c r="M58" s="52">
        <v>69157.670000000013</v>
      </c>
      <c r="N58" s="52">
        <v>3889</v>
      </c>
      <c r="O58" s="14">
        <v>139356.19</v>
      </c>
      <c r="P58" s="14"/>
      <c r="Q58" s="14"/>
      <c r="R58" s="15"/>
    </row>
    <row r="59" spans="1:18" ht="18" customHeight="1">
      <c r="A59" s="28">
        <f t="shared" si="4"/>
        <v>16</v>
      </c>
      <c r="B59" s="6" t="s">
        <v>66</v>
      </c>
      <c r="C59" s="25">
        <v>20621</v>
      </c>
      <c r="D59" s="25">
        <v>20341.999999999996</v>
      </c>
      <c r="E59" s="14">
        <v>29214.000000000004</v>
      </c>
      <c r="F59" s="14">
        <v>32595</v>
      </c>
      <c r="G59" s="14">
        <v>27728</v>
      </c>
      <c r="H59" s="14">
        <v>35818</v>
      </c>
      <c r="I59" s="14">
        <v>32776</v>
      </c>
      <c r="J59" s="14">
        <v>7206</v>
      </c>
      <c r="K59" s="52">
        <v>43824</v>
      </c>
      <c r="L59" s="52">
        <v>6882</v>
      </c>
      <c r="M59" s="52">
        <v>38586</v>
      </c>
      <c r="N59" s="52">
        <v>10655</v>
      </c>
      <c r="O59" s="14">
        <v>39486.449999999997</v>
      </c>
      <c r="P59" s="14"/>
      <c r="Q59" s="14"/>
      <c r="R59" s="15"/>
    </row>
    <row r="60" spans="1:18" ht="25.15" customHeight="1">
      <c r="A60" s="28">
        <f t="shared" si="4"/>
        <v>17</v>
      </c>
      <c r="B60" s="6" t="s">
        <v>12</v>
      </c>
      <c r="C60" s="25">
        <v>69239.91</v>
      </c>
      <c r="D60" s="25">
        <v>77332.25</v>
      </c>
      <c r="E60" s="14">
        <v>107117.42999999998</v>
      </c>
      <c r="F60" s="14">
        <v>77429.539999999994</v>
      </c>
      <c r="G60" s="14">
        <v>85767.08</v>
      </c>
      <c r="H60" s="14">
        <v>84278.140000000014</v>
      </c>
      <c r="I60" s="14">
        <v>75543.799999999988</v>
      </c>
      <c r="J60" s="14">
        <v>0</v>
      </c>
      <c r="K60" s="52">
        <v>85006.370000000024</v>
      </c>
      <c r="L60" s="52">
        <v>0</v>
      </c>
      <c r="M60" s="52">
        <v>79055.010000000009</v>
      </c>
      <c r="N60" s="52">
        <v>0</v>
      </c>
      <c r="O60" s="14">
        <v>164142.35</v>
      </c>
      <c r="P60" s="14"/>
      <c r="Q60" s="14"/>
      <c r="R60" s="15"/>
    </row>
    <row r="61" spans="1:18" ht="18" customHeight="1">
      <c r="A61" s="28">
        <f t="shared" si="4"/>
        <v>18</v>
      </c>
      <c r="B61" s="2" t="s">
        <v>23</v>
      </c>
      <c r="C61" s="25">
        <v>26401.39</v>
      </c>
      <c r="D61" s="25">
        <v>31709.29</v>
      </c>
      <c r="E61" s="14">
        <v>40637.74</v>
      </c>
      <c r="F61" s="14">
        <v>38946.130000000005</v>
      </c>
      <c r="G61" s="14">
        <v>21959.539999999997</v>
      </c>
      <c r="H61" s="14">
        <v>4811.7199999999939</v>
      </c>
      <c r="I61" s="14">
        <v>1812.1300000000047</v>
      </c>
      <c r="J61" s="14">
        <v>0</v>
      </c>
      <c r="K61" s="52">
        <v>3305.8899999999921</v>
      </c>
      <c r="L61" s="52">
        <v>0</v>
      </c>
      <c r="M61" s="52">
        <v>3015.4400000000023</v>
      </c>
      <c r="N61" s="52">
        <v>0</v>
      </c>
      <c r="O61" s="14">
        <v>69359.049999999988</v>
      </c>
      <c r="P61" s="14"/>
      <c r="Q61" s="14"/>
      <c r="R61" s="15"/>
    </row>
    <row r="62" spans="1:18" ht="18" customHeight="1">
      <c r="A62" s="28">
        <f t="shared" si="4"/>
        <v>19</v>
      </c>
      <c r="B62" s="6" t="s">
        <v>13</v>
      </c>
      <c r="C62" s="25">
        <v>6438.53</v>
      </c>
      <c r="D62" s="25">
        <v>8784.7400000000016</v>
      </c>
      <c r="E62" s="14">
        <v>9096.8999999999978</v>
      </c>
      <c r="F62" s="14">
        <v>9710.7599999999984</v>
      </c>
      <c r="G62" s="14">
        <v>7353.3399999999983</v>
      </c>
      <c r="H62" s="14">
        <v>7548.7999999999993</v>
      </c>
      <c r="I62" s="14">
        <v>9348.380000000001</v>
      </c>
      <c r="J62" s="14">
        <v>0</v>
      </c>
      <c r="K62" s="52">
        <v>7346.5999999999985</v>
      </c>
      <c r="L62" s="52">
        <v>0</v>
      </c>
      <c r="M62" s="52">
        <v>7366.82</v>
      </c>
      <c r="N62" s="52">
        <v>0</v>
      </c>
      <c r="O62" s="14">
        <v>31917.440000000002</v>
      </c>
      <c r="P62" s="14"/>
      <c r="Q62" s="14"/>
      <c r="R62" s="15"/>
    </row>
    <row r="63" spans="1:18" ht="18" customHeight="1">
      <c r="A63" s="28">
        <f t="shared" si="4"/>
        <v>20</v>
      </c>
      <c r="B63" s="2" t="s">
        <v>14</v>
      </c>
      <c r="C63" s="25">
        <v>24137.999999999996</v>
      </c>
      <c r="D63" s="25">
        <v>27854.549999999996</v>
      </c>
      <c r="E63" s="14">
        <v>43551.419999999991</v>
      </c>
      <c r="F63" s="14">
        <v>35236.079999999994</v>
      </c>
      <c r="G63" s="14">
        <v>37302.6</v>
      </c>
      <c r="H63" s="14">
        <v>37480.879999999997</v>
      </c>
      <c r="I63" s="14">
        <v>40426.93</v>
      </c>
      <c r="J63" s="14">
        <v>715.1</v>
      </c>
      <c r="K63" s="52">
        <v>38627.119999999995</v>
      </c>
      <c r="L63" s="52">
        <v>606</v>
      </c>
      <c r="M63" s="52">
        <v>46347.94</v>
      </c>
      <c r="N63" s="52">
        <v>2904.3500000000004</v>
      </c>
      <c r="O63" s="14">
        <v>119425.61</v>
      </c>
      <c r="P63" s="14"/>
      <c r="Q63" s="14"/>
      <c r="R63" s="15"/>
    </row>
    <row r="64" spans="1:18" ht="18" customHeight="1">
      <c r="A64" s="28">
        <f t="shared" si="4"/>
        <v>21</v>
      </c>
      <c r="B64" s="2" t="s">
        <v>15</v>
      </c>
      <c r="C64" s="25">
        <v>13898.05</v>
      </c>
      <c r="D64" s="25">
        <v>15119.75</v>
      </c>
      <c r="E64" s="14">
        <v>24056.150000000005</v>
      </c>
      <c r="F64" s="14">
        <v>19131.150000000005</v>
      </c>
      <c r="G64" s="14">
        <v>17722.090000000004</v>
      </c>
      <c r="H64" s="14">
        <v>17302.62</v>
      </c>
      <c r="I64" s="14">
        <v>20211.79</v>
      </c>
      <c r="J64" s="14">
        <v>0</v>
      </c>
      <c r="K64" s="52">
        <v>21539.64</v>
      </c>
      <c r="L64" s="52">
        <v>0</v>
      </c>
      <c r="M64" s="52">
        <v>17145.88</v>
      </c>
      <c r="N64" s="52">
        <v>0</v>
      </c>
      <c r="O64" s="14">
        <v>32564.79</v>
      </c>
      <c r="P64" s="14"/>
      <c r="Q64" s="14"/>
      <c r="R64" s="15"/>
    </row>
    <row r="65" spans="1:19" ht="18" customHeight="1">
      <c r="A65" s="28">
        <f t="shared" si="4"/>
        <v>22</v>
      </c>
      <c r="B65" s="2" t="s">
        <v>67</v>
      </c>
      <c r="C65" s="25">
        <v>5640.670000000001</v>
      </c>
      <c r="D65" s="25">
        <v>6838.41</v>
      </c>
      <c r="E65" s="14">
        <v>10829.75</v>
      </c>
      <c r="F65" s="14">
        <v>9797.0499999999993</v>
      </c>
      <c r="G65" s="14">
        <v>9629.33</v>
      </c>
      <c r="H65" s="14">
        <v>7864.0999999999995</v>
      </c>
      <c r="I65" s="14">
        <v>8799.25</v>
      </c>
      <c r="J65" s="14">
        <v>0</v>
      </c>
      <c r="K65" s="52">
        <v>12567.44</v>
      </c>
      <c r="L65" s="52">
        <v>0</v>
      </c>
      <c r="M65" s="52">
        <v>7194.34</v>
      </c>
      <c r="N65" s="52">
        <v>0</v>
      </c>
      <c r="O65" s="14">
        <v>13579.650000000001</v>
      </c>
      <c r="P65" s="14"/>
      <c r="Q65" s="14"/>
      <c r="R65" s="15"/>
    </row>
    <row r="66" spans="1:19" ht="21.6" customHeight="1">
      <c r="A66" s="28">
        <f t="shared" si="4"/>
        <v>23</v>
      </c>
      <c r="B66" s="5" t="s">
        <v>57</v>
      </c>
      <c r="C66" s="25">
        <v>331184</v>
      </c>
      <c r="D66" s="25">
        <v>325839</v>
      </c>
      <c r="E66" s="14">
        <v>290452.64</v>
      </c>
      <c r="F66" s="14">
        <v>397519.64</v>
      </c>
      <c r="G66" s="14">
        <v>244349.52</v>
      </c>
      <c r="H66" s="14">
        <v>302855.64</v>
      </c>
      <c r="I66" s="14">
        <v>26768</v>
      </c>
      <c r="J66" s="14">
        <v>324983</v>
      </c>
      <c r="K66" s="52">
        <v>37468.879999999997</v>
      </c>
      <c r="L66" s="52">
        <v>267290</v>
      </c>
      <c r="M66" s="52">
        <v>22545.64</v>
      </c>
      <c r="N66" s="52">
        <v>294469</v>
      </c>
      <c r="O66" s="14">
        <v>41002.619999999995</v>
      </c>
      <c r="P66" s="14"/>
      <c r="Q66" s="14"/>
      <c r="R66" s="15"/>
    </row>
    <row r="67" spans="1:19" ht="18" customHeight="1">
      <c r="A67" s="28">
        <f t="shared" si="4"/>
        <v>24</v>
      </c>
      <c r="B67" s="5" t="s">
        <v>81</v>
      </c>
      <c r="C67" s="25">
        <v>202559.80000000002</v>
      </c>
      <c r="D67" s="25">
        <v>186846.31</v>
      </c>
      <c r="E67" s="14">
        <v>173401.35</v>
      </c>
      <c r="F67" s="14">
        <v>200503.91</v>
      </c>
      <c r="G67" s="14">
        <v>194590.87</v>
      </c>
      <c r="H67" s="14">
        <v>172171.85</v>
      </c>
      <c r="I67" s="14">
        <v>129410.28</v>
      </c>
      <c r="J67" s="14">
        <v>74616</v>
      </c>
      <c r="K67" s="52">
        <v>179769.22</v>
      </c>
      <c r="L67" s="52">
        <v>52012</v>
      </c>
      <c r="M67" s="52">
        <v>133360.16</v>
      </c>
      <c r="N67" s="52">
        <v>76616</v>
      </c>
      <c r="O67" s="14">
        <v>154165.78</v>
      </c>
      <c r="P67" s="14"/>
      <c r="Q67" s="14"/>
      <c r="R67" s="15"/>
    </row>
    <row r="68" spans="1:19" ht="18" customHeight="1">
      <c r="A68" s="28">
        <f t="shared" si="4"/>
        <v>25</v>
      </c>
      <c r="B68" s="5" t="s">
        <v>84</v>
      </c>
      <c r="C68" s="25">
        <v>30577</v>
      </c>
      <c r="D68" s="25">
        <v>32854</v>
      </c>
      <c r="E68" s="14">
        <v>34500</v>
      </c>
      <c r="F68" s="14">
        <v>43325</v>
      </c>
      <c r="G68" s="14">
        <v>39728</v>
      </c>
      <c r="H68" s="14">
        <v>44323.64</v>
      </c>
      <c r="I68" s="14">
        <v>47066.520000000004</v>
      </c>
      <c r="J68" s="14">
        <v>0</v>
      </c>
      <c r="K68" s="52">
        <v>75574</v>
      </c>
      <c r="L68" s="52">
        <v>0</v>
      </c>
      <c r="M68" s="52">
        <v>64127</v>
      </c>
      <c r="N68" s="52">
        <v>0</v>
      </c>
      <c r="O68" s="14">
        <v>110493.36</v>
      </c>
      <c r="P68" s="14"/>
      <c r="Q68" s="14"/>
      <c r="R68" s="15"/>
    </row>
    <row r="69" spans="1:19" ht="18" customHeight="1">
      <c r="A69" s="28">
        <f t="shared" si="4"/>
        <v>26</v>
      </c>
      <c r="B69" s="5" t="s">
        <v>85</v>
      </c>
      <c r="C69" s="25">
        <v>202034</v>
      </c>
      <c r="D69" s="25">
        <v>268510</v>
      </c>
      <c r="E69" s="14">
        <v>241564</v>
      </c>
      <c r="F69" s="14">
        <v>289303</v>
      </c>
      <c r="G69" s="14">
        <v>273237</v>
      </c>
      <c r="H69" s="14">
        <v>222881</v>
      </c>
      <c r="I69" s="14">
        <v>280696</v>
      </c>
      <c r="J69" s="14">
        <v>0</v>
      </c>
      <c r="K69" s="52">
        <v>159910</v>
      </c>
      <c r="L69" s="52">
        <v>0</v>
      </c>
      <c r="M69" s="52">
        <v>179446</v>
      </c>
      <c r="N69" s="52">
        <v>0</v>
      </c>
      <c r="O69" s="14">
        <v>44298.66</v>
      </c>
      <c r="P69" s="14"/>
      <c r="Q69" s="14"/>
      <c r="R69" s="15"/>
    </row>
    <row r="70" spans="1:19" ht="18" customHeight="1">
      <c r="A70" s="28"/>
      <c r="B70" s="44" t="s">
        <v>90</v>
      </c>
      <c r="C70" s="25"/>
      <c r="D70" s="25"/>
      <c r="E70" s="14">
        <v>0</v>
      </c>
      <c r="F70" s="14">
        <v>0</v>
      </c>
      <c r="G70" s="14">
        <v>0</v>
      </c>
      <c r="H70" s="14">
        <v>84797</v>
      </c>
      <c r="I70" s="14">
        <v>57712</v>
      </c>
      <c r="J70" s="14">
        <v>113242</v>
      </c>
      <c r="K70" s="52">
        <v>70347.88</v>
      </c>
      <c r="L70" s="52">
        <v>277509</v>
      </c>
      <c r="M70" s="52">
        <v>86815.760000000009</v>
      </c>
      <c r="N70" s="52">
        <v>391034</v>
      </c>
      <c r="O70" s="14">
        <v>144772.10999999999</v>
      </c>
      <c r="P70" s="14"/>
      <c r="Q70" s="14"/>
      <c r="R70" s="15"/>
    </row>
    <row r="71" spans="1:19" s="10" customFormat="1" ht="14.1" customHeight="1">
      <c r="A71" s="70" t="s">
        <v>24</v>
      </c>
      <c r="B71" s="71"/>
      <c r="C71" s="26">
        <f>SUM(C44:C70)</f>
        <v>5104887.6899999995</v>
      </c>
      <c r="D71" s="26">
        <f t="shared" ref="D71:Q71" si="5">SUM(D44:D70)</f>
        <v>6089989.7199999997</v>
      </c>
      <c r="E71" s="26">
        <f t="shared" si="5"/>
        <v>5720248.9499999993</v>
      </c>
      <c r="F71" s="26">
        <f t="shared" si="5"/>
        <v>8861723.7699999996</v>
      </c>
      <c r="G71" s="26">
        <f t="shared" si="5"/>
        <v>6721515.9000000004</v>
      </c>
      <c r="H71" s="26">
        <f t="shared" si="5"/>
        <v>6635730.8699999982</v>
      </c>
      <c r="I71" s="26">
        <v>4017273.930000003</v>
      </c>
      <c r="J71" s="26">
        <v>3285666.4299999974</v>
      </c>
      <c r="K71" s="26">
        <f t="shared" si="5"/>
        <v>4280943.0000000009</v>
      </c>
      <c r="L71" s="26">
        <f t="shared" si="5"/>
        <v>2676289.8299999991</v>
      </c>
      <c r="M71" s="26">
        <f t="shared" si="5"/>
        <v>3998147.2899999991</v>
      </c>
      <c r="N71" s="26">
        <f t="shared" si="5"/>
        <v>3073341.73</v>
      </c>
      <c r="O71" s="26">
        <f t="shared" si="5"/>
        <v>3165750</v>
      </c>
      <c r="P71" s="26">
        <f t="shared" si="5"/>
        <v>0</v>
      </c>
      <c r="Q71" s="26">
        <f t="shared" si="5"/>
        <v>0</v>
      </c>
      <c r="R71" s="19">
        <f>SUM(C71:Q71)</f>
        <v>63631509.109999992</v>
      </c>
      <c r="S71" s="19">
        <f>+'[1]AL 2024'!$BG$77+'[1]AL 2024'!$DE$77</f>
        <v>34003221.239999995</v>
      </c>
    </row>
    <row r="72" spans="1:19" s="10" customFormat="1" ht="14.1" customHeight="1">
      <c r="A72" s="38"/>
      <c r="B72" s="42"/>
      <c r="C72" s="26"/>
      <c r="D72" s="26"/>
      <c r="E72" s="26"/>
      <c r="F72" s="26"/>
      <c r="G72" s="26"/>
      <c r="H72" s="26"/>
      <c r="I72" s="26"/>
      <c r="J72" s="57"/>
      <c r="K72" s="55"/>
      <c r="L72" s="55"/>
      <c r="M72" s="55"/>
      <c r="N72" s="55"/>
      <c r="O72" s="26"/>
      <c r="P72" s="26"/>
      <c r="Q72" s="26"/>
      <c r="R72" s="19"/>
    </row>
    <row r="73" spans="1:19" s="10" customFormat="1" ht="14.1" customHeight="1">
      <c r="A73" s="38"/>
      <c r="B73" s="42"/>
      <c r="C73" s="26"/>
      <c r="D73" s="26"/>
      <c r="E73" s="26"/>
      <c r="F73" s="26"/>
      <c r="G73" s="26"/>
      <c r="H73" s="26"/>
      <c r="I73" s="26"/>
      <c r="J73" s="57"/>
      <c r="K73" s="55"/>
      <c r="L73" s="55"/>
      <c r="M73" s="55"/>
      <c r="N73" s="55"/>
      <c r="O73" s="26"/>
      <c r="P73" s="26"/>
      <c r="Q73" s="26"/>
      <c r="R73" s="19"/>
    </row>
    <row r="74" spans="1:19" ht="14.1" customHeight="1">
      <c r="A74" s="30">
        <v>1</v>
      </c>
      <c r="B74" s="45" t="s">
        <v>58</v>
      </c>
      <c r="C74" s="25">
        <v>2450.16</v>
      </c>
      <c r="D74" s="25">
        <v>3513.4800000000005</v>
      </c>
      <c r="E74" s="14">
        <v>4793.28</v>
      </c>
      <c r="F74" s="14">
        <v>4079.6399999999994</v>
      </c>
      <c r="G74" s="14">
        <v>3886.64</v>
      </c>
      <c r="H74" s="14">
        <v>4293.6399999999994</v>
      </c>
      <c r="I74" s="14">
        <v>2961.6</v>
      </c>
      <c r="J74" s="14">
        <v>0</v>
      </c>
      <c r="K74" s="52">
        <v>2880.72</v>
      </c>
      <c r="L74" s="52">
        <v>0</v>
      </c>
      <c r="M74" s="52">
        <v>713.59999999999991</v>
      </c>
      <c r="N74" s="52">
        <v>0</v>
      </c>
      <c r="O74" s="14">
        <v>4683.3</v>
      </c>
      <c r="P74" s="14"/>
      <c r="Q74" s="14"/>
      <c r="R74" s="15"/>
    </row>
    <row r="75" spans="1:19" ht="14.1" customHeight="1">
      <c r="A75" s="28">
        <f>A74+1</f>
        <v>2</v>
      </c>
      <c r="B75" s="4" t="s">
        <v>59</v>
      </c>
      <c r="C75" s="25">
        <v>2817.32</v>
      </c>
      <c r="D75" s="25">
        <v>3188.02</v>
      </c>
      <c r="E75" s="14">
        <v>4744.96</v>
      </c>
      <c r="F75" s="14">
        <v>3558.72</v>
      </c>
      <c r="G75" s="14">
        <v>4596.68</v>
      </c>
      <c r="H75" s="14">
        <v>5412.22</v>
      </c>
      <c r="I75" s="14">
        <v>3484.58</v>
      </c>
      <c r="J75" s="14">
        <v>0</v>
      </c>
      <c r="K75" s="52">
        <v>5041.5199999999995</v>
      </c>
      <c r="L75" s="52">
        <v>0</v>
      </c>
      <c r="M75" s="52">
        <v>3927.75</v>
      </c>
      <c r="N75" s="52">
        <v>0</v>
      </c>
      <c r="O75" s="14">
        <v>7518.84</v>
      </c>
      <c r="P75" s="14"/>
      <c r="Q75" s="14"/>
      <c r="R75" s="15"/>
    </row>
    <row r="76" spans="1:19" ht="14.1" customHeight="1">
      <c r="A76" s="28">
        <f t="shared" ref="A76:A83" si="6">A75+1</f>
        <v>3</v>
      </c>
      <c r="B76" s="3" t="s">
        <v>56</v>
      </c>
      <c r="C76" s="25">
        <v>2115.6999999999998</v>
      </c>
      <c r="D76" s="25">
        <v>3165.82</v>
      </c>
      <c r="E76" s="14">
        <v>4343.6000000000004</v>
      </c>
      <c r="F76" s="14">
        <v>3431.7200000000003</v>
      </c>
      <c r="G76" s="14">
        <v>3400</v>
      </c>
      <c r="H76" s="14">
        <v>3885.28</v>
      </c>
      <c r="I76" s="14">
        <v>2608.3799999999997</v>
      </c>
      <c r="J76" s="14">
        <v>0</v>
      </c>
      <c r="K76" s="52">
        <v>3327.5800000000004</v>
      </c>
      <c r="L76" s="52">
        <v>0</v>
      </c>
      <c r="M76" s="52">
        <v>2669.04</v>
      </c>
      <c r="N76" s="52">
        <v>0</v>
      </c>
      <c r="O76" s="14">
        <v>5229.49</v>
      </c>
      <c r="P76" s="14"/>
      <c r="Q76" s="14"/>
      <c r="R76" s="15"/>
    </row>
    <row r="77" spans="1:19" ht="14.1" customHeight="1">
      <c r="A77" s="28">
        <f t="shared" si="6"/>
        <v>4</v>
      </c>
      <c r="B77" s="4" t="s">
        <v>60</v>
      </c>
      <c r="C77" s="25">
        <v>1631.08</v>
      </c>
      <c r="D77" s="25">
        <v>1819.8000000000004</v>
      </c>
      <c r="E77" s="14">
        <v>2992.56</v>
      </c>
      <c r="F77" s="14">
        <v>2709.48</v>
      </c>
      <c r="G77" s="14">
        <v>2561.2000000000003</v>
      </c>
      <c r="H77" s="14">
        <v>3019.5199999999995</v>
      </c>
      <c r="I77" s="14">
        <v>1954.6000000000001</v>
      </c>
      <c r="J77" s="14">
        <v>0</v>
      </c>
      <c r="K77" s="52">
        <v>1792.84</v>
      </c>
      <c r="L77" s="52">
        <v>0</v>
      </c>
      <c r="M77" s="52">
        <v>1415.4</v>
      </c>
      <c r="N77" s="52">
        <v>0</v>
      </c>
      <c r="O77" s="14">
        <v>2711.9300000000003</v>
      </c>
      <c r="P77" s="14"/>
      <c r="Q77" s="14"/>
      <c r="R77" s="15"/>
    </row>
    <row r="78" spans="1:19" ht="14.1" customHeight="1">
      <c r="A78" s="28">
        <f t="shared" si="6"/>
        <v>5</v>
      </c>
      <c r="B78" s="4" t="s">
        <v>61</v>
      </c>
      <c r="C78" s="25">
        <v>5269.69</v>
      </c>
      <c r="D78" s="25">
        <v>7521.8399999999992</v>
      </c>
      <c r="E78" s="14">
        <v>10480.700000000001</v>
      </c>
      <c r="F78" s="14">
        <v>8782.2199999999993</v>
      </c>
      <c r="G78" s="14">
        <v>8310.42</v>
      </c>
      <c r="H78" s="14">
        <v>11478.22</v>
      </c>
      <c r="I78" s="14">
        <v>9665.16</v>
      </c>
      <c r="J78" s="14">
        <v>0</v>
      </c>
      <c r="K78" s="52">
        <v>13324.98</v>
      </c>
      <c r="L78" s="52">
        <v>0</v>
      </c>
      <c r="M78" s="52">
        <v>10305.460000000001</v>
      </c>
      <c r="N78" s="52">
        <v>0</v>
      </c>
      <c r="O78" s="14">
        <v>19782.260000000002</v>
      </c>
      <c r="P78" s="14"/>
      <c r="Q78" s="14"/>
      <c r="R78" s="15"/>
    </row>
    <row r="79" spans="1:19" ht="14.1" customHeight="1">
      <c r="A79" s="28">
        <f t="shared" si="6"/>
        <v>6</v>
      </c>
      <c r="B79" s="1" t="s">
        <v>36</v>
      </c>
      <c r="C79" s="25">
        <v>4610.16</v>
      </c>
      <c r="D79" s="25">
        <v>6841</v>
      </c>
      <c r="E79" s="14">
        <v>9375.3399999999983</v>
      </c>
      <c r="F79" s="14">
        <v>7724.04</v>
      </c>
      <c r="G79" s="14">
        <v>7346.6</v>
      </c>
      <c r="H79" s="14">
        <v>8647.42</v>
      </c>
      <c r="I79" s="14">
        <v>5587.46</v>
      </c>
      <c r="J79" s="14">
        <v>0</v>
      </c>
      <c r="K79" s="52">
        <v>7427.48</v>
      </c>
      <c r="L79" s="52">
        <v>0</v>
      </c>
      <c r="M79" s="52">
        <v>5769.44</v>
      </c>
      <c r="N79" s="52">
        <v>0</v>
      </c>
      <c r="O79" s="14">
        <v>11050.599999999999</v>
      </c>
      <c r="P79" s="14"/>
      <c r="Q79" s="14"/>
      <c r="R79" s="15"/>
    </row>
    <row r="80" spans="1:19" ht="14.1" customHeight="1">
      <c r="A80" s="28">
        <v>7</v>
      </c>
      <c r="B80" s="1" t="s">
        <v>62</v>
      </c>
      <c r="C80" s="25">
        <v>845.28</v>
      </c>
      <c r="D80" s="25">
        <v>915.72</v>
      </c>
      <c r="E80" s="14">
        <v>1040.08</v>
      </c>
      <c r="F80" s="14">
        <v>1338.36</v>
      </c>
      <c r="G80" s="14">
        <v>1338.36</v>
      </c>
      <c r="H80" s="14">
        <v>1056.5999999999999</v>
      </c>
      <c r="I80" s="14">
        <v>1026.6000000000001</v>
      </c>
      <c r="J80" s="14">
        <v>0</v>
      </c>
      <c r="K80" s="52">
        <v>1462.72</v>
      </c>
      <c r="L80" s="52">
        <v>0</v>
      </c>
      <c r="M80" s="52">
        <v>1462.72</v>
      </c>
      <c r="N80" s="52">
        <v>0</v>
      </c>
      <c r="O80" s="14">
        <v>2820.76</v>
      </c>
      <c r="P80" s="14"/>
      <c r="Q80" s="14"/>
      <c r="R80" s="15"/>
    </row>
    <row r="81" spans="1:19" ht="14.1" customHeight="1">
      <c r="A81" s="28">
        <f t="shared" si="6"/>
        <v>8</v>
      </c>
      <c r="B81" s="4" t="s">
        <v>25</v>
      </c>
      <c r="C81" s="25">
        <v>0</v>
      </c>
      <c r="D81" s="25">
        <v>8424.9500000000007</v>
      </c>
      <c r="E81" s="14">
        <v>6915.2400000000007</v>
      </c>
      <c r="F81" s="14">
        <v>7279.2</v>
      </c>
      <c r="G81" s="14">
        <v>6257.76</v>
      </c>
      <c r="H81" s="14">
        <v>5904.239999999998</v>
      </c>
      <c r="I81" s="14">
        <v>6066</v>
      </c>
      <c r="J81" s="14">
        <v>0</v>
      </c>
      <c r="K81" s="52">
        <v>5129.1400000000003</v>
      </c>
      <c r="L81" s="52">
        <v>0</v>
      </c>
      <c r="M81" s="52">
        <v>7279.2</v>
      </c>
      <c r="N81" s="52">
        <v>0</v>
      </c>
      <c r="O81" s="14">
        <v>15144.39</v>
      </c>
      <c r="P81" s="14"/>
      <c r="Q81" s="14"/>
      <c r="R81" s="15"/>
    </row>
    <row r="82" spans="1:19" ht="14.1" customHeight="1">
      <c r="A82" s="28">
        <f t="shared" si="6"/>
        <v>9</v>
      </c>
      <c r="B82" s="4" t="s">
        <v>63</v>
      </c>
      <c r="C82" s="25">
        <v>2648.82</v>
      </c>
      <c r="D82" s="25">
        <v>3551.9799999999996</v>
      </c>
      <c r="E82" s="14">
        <v>4980.0199999999995</v>
      </c>
      <c r="F82" s="14">
        <v>4420.5999999999995</v>
      </c>
      <c r="G82" s="14">
        <v>4192.2800000000007</v>
      </c>
      <c r="H82" s="14">
        <v>4933.6799999999994</v>
      </c>
      <c r="I82" s="14">
        <v>3199.8199999999997</v>
      </c>
      <c r="J82" s="14">
        <v>0</v>
      </c>
      <c r="K82" s="52">
        <v>1961.3400000000001</v>
      </c>
      <c r="L82" s="52">
        <v>0</v>
      </c>
      <c r="M82" s="52">
        <v>1482.8</v>
      </c>
      <c r="N82" s="52">
        <v>0</v>
      </c>
      <c r="O82" s="14">
        <v>2958.09</v>
      </c>
      <c r="P82" s="14"/>
      <c r="Q82" s="14"/>
      <c r="R82" s="15"/>
    </row>
    <row r="83" spans="1:19" ht="14.1" customHeight="1">
      <c r="A83" s="28">
        <f t="shared" si="6"/>
        <v>10</v>
      </c>
      <c r="B83" s="4" t="s">
        <v>64</v>
      </c>
      <c r="C83" s="25">
        <v>986.16</v>
      </c>
      <c r="D83" s="25">
        <v>1197.48</v>
      </c>
      <c r="E83" s="14">
        <v>1901.88</v>
      </c>
      <c r="F83" s="14">
        <v>1690.5600000000002</v>
      </c>
      <c r="G83" s="14">
        <v>352.20000000000005</v>
      </c>
      <c r="H83" s="14">
        <v>1901.88</v>
      </c>
      <c r="I83" s="14">
        <v>1197.48</v>
      </c>
      <c r="J83" s="14">
        <v>0</v>
      </c>
      <c r="K83" s="52">
        <v>1197.4799999999998</v>
      </c>
      <c r="L83" s="52">
        <v>0</v>
      </c>
      <c r="M83" s="52">
        <v>915.71999999999991</v>
      </c>
      <c r="N83" s="52">
        <v>0</v>
      </c>
      <c r="O83" s="14">
        <v>1848.81</v>
      </c>
      <c r="P83" s="14"/>
      <c r="Q83" s="14"/>
      <c r="R83" s="15"/>
    </row>
    <row r="84" spans="1:19" ht="14.1" customHeight="1">
      <c r="A84" s="28"/>
      <c r="B84" s="46" t="s">
        <v>91</v>
      </c>
      <c r="C84" s="25"/>
      <c r="D84" s="25"/>
      <c r="E84" s="14">
        <v>0</v>
      </c>
      <c r="F84" s="14">
        <v>0</v>
      </c>
      <c r="G84" s="14">
        <v>0</v>
      </c>
      <c r="H84" s="14">
        <v>1387.12</v>
      </c>
      <c r="I84" s="14">
        <v>2521.5600000000004</v>
      </c>
      <c r="J84" s="14">
        <v>0</v>
      </c>
      <c r="K84" s="52">
        <v>6569.92</v>
      </c>
      <c r="L84" s="52">
        <v>0</v>
      </c>
      <c r="M84" s="52">
        <v>5205</v>
      </c>
      <c r="N84" s="52">
        <v>0</v>
      </c>
      <c r="O84" s="14">
        <v>10001.530000000001</v>
      </c>
      <c r="P84" s="14"/>
      <c r="Q84" s="14"/>
      <c r="R84" s="15"/>
    </row>
    <row r="85" spans="1:19" s="10" customFormat="1" ht="14.1" customHeight="1">
      <c r="A85" s="70" t="s">
        <v>26</v>
      </c>
      <c r="B85" s="71"/>
      <c r="C85" s="26">
        <f>SUM(C74:C84)</f>
        <v>23374.369999999995</v>
      </c>
      <c r="D85" s="26">
        <f t="shared" ref="D85:Q85" si="7">SUM(D74:D84)</f>
        <v>40140.090000000004</v>
      </c>
      <c r="E85" s="26">
        <f t="shared" si="7"/>
        <v>51567.659999999996</v>
      </c>
      <c r="F85" s="26">
        <f t="shared" si="7"/>
        <v>45014.539999999994</v>
      </c>
      <c r="G85" s="26">
        <f t="shared" si="7"/>
        <v>42242.14</v>
      </c>
      <c r="H85" s="26">
        <f t="shared" si="7"/>
        <v>51919.819999999992</v>
      </c>
      <c r="I85" s="26">
        <v>40273.24</v>
      </c>
      <c r="J85" s="26">
        <v>0</v>
      </c>
      <c r="K85" s="26">
        <f t="shared" si="7"/>
        <v>50115.719999999994</v>
      </c>
      <c r="L85" s="26">
        <f t="shared" si="7"/>
        <v>0</v>
      </c>
      <c r="M85" s="26">
        <f t="shared" si="7"/>
        <v>41146.130000000005</v>
      </c>
      <c r="N85" s="26">
        <f t="shared" si="7"/>
        <v>0</v>
      </c>
      <c r="O85" s="26">
        <f t="shared" si="7"/>
        <v>83750</v>
      </c>
      <c r="P85" s="26">
        <f t="shared" si="7"/>
        <v>0</v>
      </c>
      <c r="Q85" s="26">
        <f t="shared" si="7"/>
        <v>0</v>
      </c>
      <c r="R85" s="19">
        <f>SUM(C85:Q85)</f>
        <v>469543.70999999996</v>
      </c>
      <c r="S85" s="19">
        <f>+'[1]AL 2024'!$DE$91+'[1]AL 2024'!$BG$91</f>
        <v>264690</v>
      </c>
    </row>
    <row r="86" spans="1:19" s="10" customFormat="1" ht="14.1" customHeight="1">
      <c r="A86" s="38"/>
      <c r="B86" s="42"/>
      <c r="C86" s="26"/>
      <c r="D86" s="26"/>
      <c r="E86" s="26"/>
      <c r="F86" s="26"/>
      <c r="G86" s="26"/>
      <c r="H86" s="26"/>
      <c r="I86" s="26"/>
      <c r="J86" s="56"/>
      <c r="K86" s="54"/>
      <c r="L86" s="54"/>
      <c r="M86" s="54"/>
      <c r="N86" s="54"/>
      <c r="O86" s="26"/>
      <c r="P86" s="26"/>
      <c r="Q86" s="26"/>
      <c r="R86" s="19"/>
    </row>
    <row r="87" spans="1:19" s="10" customFormat="1" ht="14.1" customHeight="1">
      <c r="A87" s="38"/>
      <c r="B87" s="42"/>
      <c r="C87" s="26"/>
      <c r="D87" s="26"/>
      <c r="E87" s="26"/>
      <c r="F87" s="26"/>
      <c r="G87" s="26"/>
      <c r="H87" s="26"/>
      <c r="I87" s="26"/>
      <c r="J87" s="56"/>
      <c r="K87" s="54"/>
      <c r="L87" s="54"/>
      <c r="M87" s="54"/>
      <c r="N87" s="54"/>
      <c r="O87" s="26"/>
      <c r="P87" s="26"/>
      <c r="Q87" s="26"/>
      <c r="R87" s="19"/>
    </row>
    <row r="88" spans="1:19" s="10" customFormat="1" ht="14.1" customHeight="1">
      <c r="A88" s="28">
        <v>1</v>
      </c>
      <c r="B88" s="21" t="s">
        <v>27</v>
      </c>
      <c r="C88" s="25">
        <v>465.0600000000004</v>
      </c>
      <c r="D88" s="25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52">
        <v>0</v>
      </c>
      <c r="L88" s="52">
        <v>0</v>
      </c>
      <c r="M88" s="52">
        <v>0</v>
      </c>
      <c r="N88" s="52">
        <v>0</v>
      </c>
      <c r="O88" s="14">
        <v>0</v>
      </c>
      <c r="P88" s="14"/>
      <c r="Q88" s="14"/>
      <c r="R88" s="15"/>
    </row>
    <row r="89" spans="1:19" ht="14.1" customHeight="1">
      <c r="A89" s="28">
        <f>A88+1</f>
        <v>2</v>
      </c>
      <c r="B89" s="4" t="s">
        <v>28</v>
      </c>
      <c r="C89" s="25">
        <v>8645.0999999999985</v>
      </c>
      <c r="D89" s="25">
        <v>16075.740000000002</v>
      </c>
      <c r="E89" s="14">
        <v>18526.500000000004</v>
      </c>
      <c r="F89" s="14">
        <v>14989.52</v>
      </c>
      <c r="G89" s="14">
        <v>14228.86</v>
      </c>
      <c r="H89" s="14">
        <v>28871.599999999995</v>
      </c>
      <c r="I89" s="14">
        <v>12939.18</v>
      </c>
      <c r="J89" s="14">
        <v>0</v>
      </c>
      <c r="K89" s="52">
        <v>26330.48</v>
      </c>
      <c r="L89" s="52">
        <v>0</v>
      </c>
      <c r="M89" s="52">
        <v>10306.44</v>
      </c>
      <c r="N89" s="52">
        <v>0</v>
      </c>
      <c r="O89" s="14">
        <v>25475.58</v>
      </c>
      <c r="P89" s="14"/>
      <c r="Q89" s="14"/>
      <c r="R89" s="15"/>
    </row>
    <row r="90" spans="1:19" ht="14.1" customHeight="1">
      <c r="A90" s="28">
        <f>A89+1</f>
        <v>3</v>
      </c>
      <c r="B90" s="1" t="s">
        <v>35</v>
      </c>
      <c r="C90" s="25">
        <v>4873.0199999999995</v>
      </c>
      <c r="D90" s="25">
        <v>6793.92</v>
      </c>
      <c r="E90" s="14">
        <v>4064.2200000000012</v>
      </c>
      <c r="F90" s="14">
        <v>5135.8799999999992</v>
      </c>
      <c r="G90" s="14">
        <v>4832.58</v>
      </c>
      <c r="H90" s="14">
        <v>4751.6999999999971</v>
      </c>
      <c r="I90" s="14">
        <v>5459.4</v>
      </c>
      <c r="J90" s="14">
        <v>0</v>
      </c>
      <c r="K90" s="52">
        <v>3417.1800000000039</v>
      </c>
      <c r="L90" s="52">
        <v>0</v>
      </c>
      <c r="M90" s="52">
        <v>3558.7200000000012</v>
      </c>
      <c r="N90" s="52">
        <v>0</v>
      </c>
      <c r="O90" s="14">
        <v>30851.16</v>
      </c>
      <c r="P90" s="14"/>
      <c r="Q90" s="14"/>
      <c r="R90" s="15"/>
    </row>
    <row r="91" spans="1:19" ht="14.1" customHeight="1">
      <c r="A91" s="28">
        <f>A90+1</f>
        <v>4</v>
      </c>
      <c r="B91" s="4" t="s">
        <v>29</v>
      </c>
      <c r="C91" s="25">
        <v>5014.5599999999995</v>
      </c>
      <c r="D91" s="25">
        <v>8310.42</v>
      </c>
      <c r="E91" s="14">
        <v>10413.300000000001</v>
      </c>
      <c r="F91" s="14">
        <v>8573.2800000000007</v>
      </c>
      <c r="G91" s="14">
        <v>8128.4400000000005</v>
      </c>
      <c r="H91" s="14">
        <v>16539.960000000003</v>
      </c>
      <c r="I91" s="14">
        <v>7380.3</v>
      </c>
      <c r="J91" s="14">
        <v>0</v>
      </c>
      <c r="K91" s="52">
        <v>15043.68</v>
      </c>
      <c r="L91" s="52">
        <v>0</v>
      </c>
      <c r="M91" s="52">
        <v>7380.3</v>
      </c>
      <c r="N91" s="52">
        <v>0</v>
      </c>
      <c r="O91" s="14">
        <v>14023.25</v>
      </c>
      <c r="P91" s="14"/>
      <c r="Q91" s="14"/>
      <c r="R91" s="15"/>
    </row>
    <row r="92" spans="1:19" ht="14.1" customHeight="1">
      <c r="A92" s="28">
        <f>A91+1</f>
        <v>5</v>
      </c>
      <c r="B92" s="21" t="s">
        <v>86</v>
      </c>
      <c r="C92" s="25">
        <v>1273.8600000000001</v>
      </c>
      <c r="D92" s="25">
        <v>1617.6000000000001</v>
      </c>
      <c r="E92" s="14">
        <v>2689.26</v>
      </c>
      <c r="F92" s="14">
        <v>2487.06</v>
      </c>
      <c r="G92" s="14">
        <v>2365.7399999999998</v>
      </c>
      <c r="H92" s="14">
        <v>4407.96</v>
      </c>
      <c r="I92" s="14">
        <v>1779.36</v>
      </c>
      <c r="J92" s="14">
        <v>0</v>
      </c>
      <c r="K92" s="52">
        <v>2284.8599999999997</v>
      </c>
      <c r="L92" s="52">
        <v>0</v>
      </c>
      <c r="M92" s="52">
        <v>2264.64</v>
      </c>
      <c r="N92" s="52">
        <v>0</v>
      </c>
      <c r="O92" s="14">
        <v>4323.84</v>
      </c>
      <c r="P92" s="14"/>
      <c r="Q92" s="14"/>
      <c r="R92" s="15"/>
    </row>
    <row r="93" spans="1:19" ht="14.1" customHeight="1">
      <c r="A93" s="28">
        <v>6</v>
      </c>
      <c r="B93" s="4" t="s">
        <v>42</v>
      </c>
      <c r="C93" s="25">
        <v>3963.12</v>
      </c>
      <c r="D93" s="25">
        <v>5014.5600000000004</v>
      </c>
      <c r="E93" s="14">
        <v>8492.4000000000015</v>
      </c>
      <c r="F93" s="14">
        <v>6996.12</v>
      </c>
      <c r="G93" s="14">
        <v>5378.5199999999995</v>
      </c>
      <c r="H93" s="14">
        <v>11606.28</v>
      </c>
      <c r="I93" s="14">
        <v>5782.92</v>
      </c>
      <c r="J93" s="14">
        <v>0</v>
      </c>
      <c r="K93" s="52">
        <v>12212.88</v>
      </c>
      <c r="L93" s="52">
        <v>0</v>
      </c>
      <c r="M93" s="52">
        <v>5095.4399999999996</v>
      </c>
      <c r="N93" s="52">
        <v>0</v>
      </c>
      <c r="O93" s="14">
        <v>11452.330000000002</v>
      </c>
      <c r="P93" s="14"/>
      <c r="Q93" s="14"/>
      <c r="R93" s="15"/>
    </row>
    <row r="94" spans="1:19" ht="14.1" customHeight="1">
      <c r="A94" s="28">
        <v>7</v>
      </c>
      <c r="B94" s="4" t="s">
        <v>87</v>
      </c>
      <c r="C94" s="25">
        <v>4981.5599999999995</v>
      </c>
      <c r="D94" s="25">
        <v>6219.8</v>
      </c>
      <c r="E94" s="14">
        <v>10477.16</v>
      </c>
      <c r="F94" s="14">
        <v>7588.58</v>
      </c>
      <c r="G94" s="14">
        <v>7152.5400000000009</v>
      </c>
      <c r="H94" s="14">
        <v>6352.5400000000009</v>
      </c>
      <c r="I94" s="14">
        <v>7568.36</v>
      </c>
      <c r="J94" s="14">
        <v>0</v>
      </c>
      <c r="K94" s="52">
        <v>7296.2800000000007</v>
      </c>
      <c r="L94" s="52">
        <v>0</v>
      </c>
      <c r="M94" s="52">
        <v>6548.14</v>
      </c>
      <c r="N94" s="52">
        <v>0</v>
      </c>
      <c r="O94" s="14">
        <v>14373.84</v>
      </c>
      <c r="P94" s="14"/>
      <c r="Q94" s="14"/>
      <c r="R94" s="15"/>
    </row>
    <row r="95" spans="1:19" s="10" customFormat="1" ht="14.1" customHeight="1">
      <c r="A95" s="61" t="s">
        <v>30</v>
      </c>
      <c r="B95" s="62"/>
      <c r="C95" s="26">
        <f>SUM(C88:C94)</f>
        <v>29216.28</v>
      </c>
      <c r="D95" s="26">
        <f t="shared" ref="D95:Q95" si="8">SUM(D88:D94)</f>
        <v>44032.04</v>
      </c>
      <c r="E95" s="26">
        <f t="shared" si="8"/>
        <v>54662.840000000011</v>
      </c>
      <c r="F95" s="26">
        <f t="shared" si="8"/>
        <v>45770.44</v>
      </c>
      <c r="G95" s="26">
        <f t="shared" si="8"/>
        <v>42086.68</v>
      </c>
      <c r="H95" s="26">
        <f t="shared" si="8"/>
        <v>72530.040000000008</v>
      </c>
      <c r="I95" s="26">
        <v>40909.520000000004</v>
      </c>
      <c r="J95" s="26">
        <v>0</v>
      </c>
      <c r="K95" s="26">
        <f t="shared" si="8"/>
        <v>66585.36</v>
      </c>
      <c r="L95" s="26">
        <f t="shared" si="8"/>
        <v>0</v>
      </c>
      <c r="M95" s="26">
        <f t="shared" si="8"/>
        <v>35153.68</v>
      </c>
      <c r="N95" s="26">
        <f t="shared" si="8"/>
        <v>0</v>
      </c>
      <c r="O95" s="26">
        <f t="shared" si="8"/>
        <v>100500</v>
      </c>
      <c r="P95" s="26">
        <f t="shared" si="8"/>
        <v>0</v>
      </c>
      <c r="Q95" s="26">
        <f t="shared" si="8"/>
        <v>0</v>
      </c>
      <c r="R95" s="19">
        <f>SUM(C95:Q95)</f>
        <v>531446.88000000012</v>
      </c>
      <c r="S95" s="19">
        <f>+'[1]AL 2024'!$BG$101+'[1]AL 2024'!$DE$101</f>
        <v>330862.49</v>
      </c>
    </row>
    <row r="96" spans="1:19" s="10" customFormat="1" ht="14.1" customHeight="1">
      <c r="A96" s="61" t="s">
        <v>89</v>
      </c>
      <c r="B96" s="62"/>
      <c r="C96" s="26">
        <f>+C31+C41+C71+C85+C95</f>
        <v>6542374.96</v>
      </c>
      <c r="D96" s="26">
        <f t="shared" ref="D96:Q96" si="9">+D31+D41+D71+D85+D95</f>
        <v>7947212.9900000012</v>
      </c>
      <c r="E96" s="26">
        <f t="shared" si="9"/>
        <v>8274412.0499999998</v>
      </c>
      <c r="F96" s="26">
        <f t="shared" si="9"/>
        <v>11080457.17</v>
      </c>
      <c r="G96" s="26">
        <f t="shared" si="9"/>
        <v>8714268.870000001</v>
      </c>
      <c r="H96" s="26">
        <f t="shared" si="9"/>
        <v>8826344.4999999981</v>
      </c>
      <c r="I96" s="26">
        <v>5800453.5200000023</v>
      </c>
      <c r="J96" s="26">
        <v>3347093.4999999977</v>
      </c>
      <c r="K96" s="26">
        <f t="shared" si="9"/>
        <v>6200368.1800000016</v>
      </c>
      <c r="L96" s="26">
        <f t="shared" si="9"/>
        <v>2724753.1599999992</v>
      </c>
      <c r="M96" s="26">
        <f t="shared" si="9"/>
        <v>5764287.8499999987</v>
      </c>
      <c r="N96" s="26">
        <f t="shared" si="9"/>
        <v>3125525.78</v>
      </c>
      <c r="O96" s="26">
        <f t="shared" si="9"/>
        <v>6700000</v>
      </c>
      <c r="P96" s="26">
        <f t="shared" si="9"/>
        <v>0</v>
      </c>
      <c r="Q96" s="26">
        <f t="shared" si="9"/>
        <v>0</v>
      </c>
      <c r="R96" s="19"/>
    </row>
    <row r="97" spans="1:19" s="10" customFormat="1" ht="21.75" customHeight="1">
      <c r="A97" s="31">
        <v>1</v>
      </c>
      <c r="B97" s="4" t="s">
        <v>46</v>
      </c>
      <c r="C97" s="25">
        <v>260000</v>
      </c>
      <c r="D97" s="25">
        <v>364000</v>
      </c>
      <c r="E97" s="14">
        <v>368000</v>
      </c>
      <c r="F97" s="14">
        <v>144000</v>
      </c>
      <c r="G97" s="14">
        <v>332000</v>
      </c>
      <c r="H97" s="14">
        <v>392000</v>
      </c>
      <c r="I97" s="14">
        <v>324000</v>
      </c>
      <c r="J97" s="14"/>
      <c r="K97" s="14">
        <v>340000</v>
      </c>
      <c r="L97" s="14"/>
      <c r="M97" s="14">
        <v>328000</v>
      </c>
      <c r="N97" s="14"/>
      <c r="O97" s="14">
        <v>360000</v>
      </c>
      <c r="P97" s="14">
        <v>360000</v>
      </c>
      <c r="Q97" s="14">
        <v>360000</v>
      </c>
      <c r="R97" s="15"/>
    </row>
    <row r="98" spans="1:19" s="10" customFormat="1" ht="24" customHeight="1">
      <c r="A98" s="31">
        <v>2</v>
      </c>
      <c r="B98" s="50" t="s">
        <v>92</v>
      </c>
      <c r="C98" s="33">
        <v>244000</v>
      </c>
      <c r="D98" s="33">
        <v>256000</v>
      </c>
      <c r="E98" s="14">
        <v>308000</v>
      </c>
      <c r="F98" s="14">
        <v>436000</v>
      </c>
      <c r="G98" s="14">
        <v>264000</v>
      </c>
      <c r="H98" s="14">
        <v>336000</v>
      </c>
      <c r="I98" s="14">
        <v>332000</v>
      </c>
      <c r="J98" s="14"/>
      <c r="K98" s="14">
        <v>372000</v>
      </c>
      <c r="L98" s="14"/>
      <c r="M98" s="14">
        <v>292000</v>
      </c>
      <c r="N98" s="14"/>
      <c r="O98" s="14">
        <v>368000</v>
      </c>
      <c r="P98" s="14">
        <v>367700</v>
      </c>
      <c r="Q98" s="14">
        <v>360000</v>
      </c>
      <c r="R98" s="15"/>
    </row>
    <row r="99" spans="1:19" s="10" customFormat="1" ht="24" customHeight="1">
      <c r="A99" s="34"/>
      <c r="B99" s="77" t="s">
        <v>95</v>
      </c>
      <c r="C99" s="33"/>
      <c r="D99" s="33"/>
      <c r="E99" s="14"/>
      <c r="F99" s="14"/>
      <c r="G99" s="14"/>
      <c r="H99" s="14"/>
      <c r="I99" s="14"/>
      <c r="J99" s="14"/>
      <c r="K99" s="14"/>
      <c r="L99" s="14"/>
      <c r="M99" s="14">
        <v>4000</v>
      </c>
      <c r="N99" s="14"/>
      <c r="O99" s="14">
        <v>0</v>
      </c>
      <c r="P99" s="14">
        <v>0</v>
      </c>
      <c r="Q99" s="14">
        <v>0</v>
      </c>
      <c r="R99" s="15"/>
    </row>
    <row r="100" spans="1:19" s="10" customFormat="1" ht="24" customHeight="1">
      <c r="A100" s="34">
        <v>3</v>
      </c>
      <c r="B100" s="51" t="s">
        <v>90</v>
      </c>
      <c r="C100" s="33">
        <v>0</v>
      </c>
      <c r="D100" s="33">
        <v>0</v>
      </c>
      <c r="E100" s="14">
        <v>0</v>
      </c>
      <c r="F100" s="14">
        <v>0</v>
      </c>
      <c r="G100" s="14">
        <v>0</v>
      </c>
      <c r="H100" s="14">
        <v>116000</v>
      </c>
      <c r="I100" s="14">
        <v>120000</v>
      </c>
      <c r="J100" s="14"/>
      <c r="K100" s="14">
        <v>88000</v>
      </c>
      <c r="L100" s="14"/>
      <c r="M100" s="14">
        <v>80000</v>
      </c>
      <c r="N100" s="14"/>
      <c r="O100" s="14">
        <v>144300</v>
      </c>
      <c r="P100" s="14">
        <v>100000</v>
      </c>
      <c r="Q100" s="14">
        <v>88000</v>
      </c>
      <c r="R100" s="15"/>
    </row>
    <row r="101" spans="1:19" s="11" customFormat="1" ht="17.45" customHeight="1">
      <c r="A101" s="71" t="s">
        <v>88</v>
      </c>
      <c r="B101" s="71"/>
      <c r="C101" s="26">
        <f t="shared" ref="C101:Q101" si="10">SUM(C97:C100)</f>
        <v>504000</v>
      </c>
      <c r="D101" s="26">
        <f t="shared" si="10"/>
        <v>620000</v>
      </c>
      <c r="E101" s="26">
        <f t="shared" si="10"/>
        <v>676000</v>
      </c>
      <c r="F101" s="26">
        <f t="shared" si="10"/>
        <v>580000</v>
      </c>
      <c r="G101" s="26">
        <f t="shared" si="10"/>
        <v>596000</v>
      </c>
      <c r="H101" s="26">
        <f t="shared" si="10"/>
        <v>844000</v>
      </c>
      <c r="I101" s="26">
        <v>776000</v>
      </c>
      <c r="J101" s="26">
        <v>0</v>
      </c>
      <c r="K101" s="26">
        <f t="shared" si="10"/>
        <v>800000</v>
      </c>
      <c r="L101" s="26"/>
      <c r="M101" s="26">
        <f t="shared" si="10"/>
        <v>704000</v>
      </c>
      <c r="N101" s="26"/>
      <c r="O101" s="26">
        <f t="shared" si="10"/>
        <v>872300</v>
      </c>
      <c r="P101" s="26">
        <f t="shared" si="10"/>
        <v>827700</v>
      </c>
      <c r="Q101" s="26">
        <f t="shared" si="10"/>
        <v>808000</v>
      </c>
      <c r="R101" s="19">
        <f>SUM(C101:Q101)</f>
        <v>8608000</v>
      </c>
      <c r="S101" s="49">
        <v>8608000</v>
      </c>
    </row>
    <row r="102" spans="1:19" s="11" customFormat="1" ht="17.45" customHeight="1">
      <c r="A102" s="40"/>
      <c r="B102" s="47"/>
      <c r="C102" s="41"/>
      <c r="D102" s="41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19"/>
    </row>
    <row r="103" spans="1:19" s="11" customFormat="1" ht="17.45" customHeight="1">
      <c r="A103" s="40"/>
      <c r="B103" s="47"/>
      <c r="C103" s="41"/>
      <c r="D103" s="41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19"/>
    </row>
    <row r="104" spans="1:19" s="11" customFormat="1" ht="19.5" customHeight="1">
      <c r="A104" s="22">
        <v>1</v>
      </c>
      <c r="B104" s="23" t="s">
        <v>49</v>
      </c>
      <c r="C104" s="27">
        <v>2204</v>
      </c>
      <c r="D104" s="27">
        <v>3192</v>
      </c>
      <c r="E104" s="14">
        <v>2052</v>
      </c>
      <c r="F104" s="14">
        <v>1710</v>
      </c>
      <c r="G104" s="14">
        <v>2166</v>
      </c>
      <c r="H104" s="14">
        <v>2470</v>
      </c>
      <c r="I104" s="14">
        <v>2166</v>
      </c>
      <c r="J104" s="14"/>
      <c r="K104" s="14">
        <v>2584</v>
      </c>
      <c r="L104" s="14"/>
      <c r="M104" s="14">
        <v>1748</v>
      </c>
      <c r="N104" s="14"/>
      <c r="O104" s="14">
        <v>2964</v>
      </c>
      <c r="P104" s="14">
        <v>2964</v>
      </c>
      <c r="Q104" s="14">
        <v>2964</v>
      </c>
      <c r="R104" s="15"/>
    </row>
    <row r="105" spans="1:19" s="11" customFormat="1" ht="14.1" customHeight="1">
      <c r="A105" s="20">
        <v>2</v>
      </c>
      <c r="B105" s="7" t="s">
        <v>47</v>
      </c>
      <c r="C105" s="25">
        <v>418</v>
      </c>
      <c r="D105" s="25">
        <v>722</v>
      </c>
      <c r="E105" s="14">
        <v>836</v>
      </c>
      <c r="F105" s="36">
        <v>608</v>
      </c>
      <c r="G105" s="36">
        <v>798</v>
      </c>
      <c r="H105" s="36">
        <v>684</v>
      </c>
      <c r="I105" s="36">
        <v>1064</v>
      </c>
      <c r="J105" s="36"/>
      <c r="K105" s="36">
        <v>570</v>
      </c>
      <c r="L105" s="36"/>
      <c r="M105" s="36">
        <f>966+60</f>
        <v>1026</v>
      </c>
      <c r="N105" s="36"/>
      <c r="O105" s="36">
        <v>798</v>
      </c>
      <c r="P105" s="36">
        <v>798</v>
      </c>
      <c r="Q105" s="36">
        <v>738</v>
      </c>
      <c r="R105" s="15"/>
    </row>
    <row r="106" spans="1:19" s="10" customFormat="1" ht="14.1" customHeight="1">
      <c r="A106" s="20">
        <v>3</v>
      </c>
      <c r="B106" s="24" t="s">
        <v>48</v>
      </c>
      <c r="C106" s="25">
        <v>0</v>
      </c>
      <c r="D106" s="25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/>
      <c r="K106" s="14">
        <v>0</v>
      </c>
      <c r="L106" s="14"/>
      <c r="M106" s="14">
        <v>0</v>
      </c>
      <c r="N106" s="14"/>
      <c r="O106" s="14">
        <v>0</v>
      </c>
      <c r="P106" s="14">
        <v>0</v>
      </c>
      <c r="Q106" s="14">
        <v>0</v>
      </c>
      <c r="R106" s="15"/>
    </row>
    <row r="107" spans="1:19" s="10" customFormat="1" ht="14.45" customHeight="1">
      <c r="A107" s="20">
        <v>4</v>
      </c>
      <c r="B107" s="6" t="s">
        <v>12</v>
      </c>
      <c r="C107" s="25">
        <v>228</v>
      </c>
      <c r="D107" s="25">
        <v>2166</v>
      </c>
      <c r="E107" s="14">
        <v>1140</v>
      </c>
      <c r="F107" s="14">
        <v>1634</v>
      </c>
      <c r="G107" s="14">
        <v>532</v>
      </c>
      <c r="H107" s="14">
        <v>532</v>
      </c>
      <c r="I107" s="14">
        <v>912</v>
      </c>
      <c r="J107" s="14"/>
      <c r="K107" s="14">
        <v>1026</v>
      </c>
      <c r="L107" s="14"/>
      <c r="M107" s="14">
        <v>760</v>
      </c>
      <c r="N107" s="14"/>
      <c r="O107" s="14">
        <v>1406</v>
      </c>
      <c r="P107" s="14">
        <v>1406</v>
      </c>
      <c r="Q107" s="14">
        <v>1406</v>
      </c>
      <c r="R107" s="15"/>
    </row>
    <row r="108" spans="1:19" s="10" customFormat="1" ht="14.1" customHeight="1">
      <c r="A108" s="20">
        <v>5</v>
      </c>
      <c r="B108" s="2" t="s">
        <v>15</v>
      </c>
      <c r="C108" s="25">
        <v>4902</v>
      </c>
      <c r="D108" s="25">
        <v>5890</v>
      </c>
      <c r="E108" s="14">
        <v>2504</v>
      </c>
      <c r="F108" s="14">
        <v>3572</v>
      </c>
      <c r="G108" s="14">
        <v>4560</v>
      </c>
      <c r="H108" s="14">
        <v>3382</v>
      </c>
      <c r="I108" s="14">
        <v>3990</v>
      </c>
      <c r="J108" s="14"/>
      <c r="K108" s="14">
        <v>5928</v>
      </c>
      <c r="L108" s="14"/>
      <c r="M108" s="14">
        <v>4636</v>
      </c>
      <c r="N108" s="14"/>
      <c r="O108" s="14">
        <v>5700</v>
      </c>
      <c r="P108" s="14">
        <v>5666</v>
      </c>
      <c r="Q108" s="14">
        <v>5632</v>
      </c>
      <c r="R108" s="15"/>
    </row>
    <row r="109" spans="1:19" s="10" customFormat="1" ht="14.1" customHeight="1">
      <c r="A109" s="20">
        <v>6</v>
      </c>
      <c r="B109" s="2" t="s">
        <v>17</v>
      </c>
      <c r="C109" s="25">
        <v>494</v>
      </c>
      <c r="D109" s="25">
        <v>836</v>
      </c>
      <c r="E109" s="14">
        <v>722</v>
      </c>
      <c r="F109" s="14">
        <v>608</v>
      </c>
      <c r="G109" s="14">
        <v>190</v>
      </c>
      <c r="H109" s="14">
        <v>266</v>
      </c>
      <c r="I109" s="14">
        <v>342</v>
      </c>
      <c r="J109" s="14"/>
      <c r="K109" s="14">
        <v>190</v>
      </c>
      <c r="L109" s="14"/>
      <c r="M109" s="14">
        <v>494</v>
      </c>
      <c r="N109" s="14"/>
      <c r="O109" s="14">
        <v>456</v>
      </c>
      <c r="P109" s="14">
        <v>456</v>
      </c>
      <c r="Q109" s="14">
        <v>456</v>
      </c>
      <c r="R109" s="15"/>
    </row>
    <row r="110" spans="1:19" s="10" customFormat="1" ht="19.5" customHeight="1">
      <c r="A110" s="20">
        <v>7</v>
      </c>
      <c r="B110" s="1" t="s">
        <v>8</v>
      </c>
      <c r="C110" s="25">
        <v>722</v>
      </c>
      <c r="D110" s="25">
        <v>2014</v>
      </c>
      <c r="E110" s="14">
        <v>1558</v>
      </c>
      <c r="F110" s="14">
        <v>2242</v>
      </c>
      <c r="G110" s="14">
        <v>2280</v>
      </c>
      <c r="H110" s="14">
        <v>2318</v>
      </c>
      <c r="I110" s="14">
        <v>1862</v>
      </c>
      <c r="J110" s="14"/>
      <c r="K110" s="14">
        <v>1786</v>
      </c>
      <c r="L110" s="14"/>
      <c r="M110" s="14">
        <v>1444</v>
      </c>
      <c r="N110" s="14"/>
      <c r="O110" s="14">
        <v>1710</v>
      </c>
      <c r="P110" s="14">
        <v>1710</v>
      </c>
      <c r="Q110" s="14">
        <v>1710</v>
      </c>
      <c r="R110" s="15"/>
    </row>
    <row r="111" spans="1:19" s="10" customFormat="1" ht="30.75" customHeight="1">
      <c r="A111" s="61" t="s">
        <v>50</v>
      </c>
      <c r="B111" s="62"/>
      <c r="C111" s="26">
        <f>SUM(C104:C110)</f>
        <v>8968</v>
      </c>
      <c r="D111" s="26">
        <f t="shared" ref="D111:Q111" si="11">SUM(D104:D110)</f>
        <v>14820</v>
      </c>
      <c r="E111" s="26">
        <f t="shared" si="11"/>
        <v>8812</v>
      </c>
      <c r="F111" s="26">
        <f t="shared" si="11"/>
        <v>10374</v>
      </c>
      <c r="G111" s="26">
        <f t="shared" si="11"/>
        <v>10526</v>
      </c>
      <c r="H111" s="26">
        <f t="shared" si="11"/>
        <v>9652</v>
      </c>
      <c r="I111" s="26">
        <v>10336</v>
      </c>
      <c r="J111" s="26">
        <v>0</v>
      </c>
      <c r="K111" s="26">
        <f t="shared" si="11"/>
        <v>12084</v>
      </c>
      <c r="L111" s="26">
        <f t="shared" si="11"/>
        <v>0</v>
      </c>
      <c r="M111" s="26">
        <f t="shared" si="11"/>
        <v>10108</v>
      </c>
      <c r="N111" s="26">
        <f t="shared" si="11"/>
        <v>0</v>
      </c>
      <c r="O111" s="26">
        <f t="shared" si="11"/>
        <v>13034</v>
      </c>
      <c r="P111" s="26">
        <f t="shared" si="11"/>
        <v>13000</v>
      </c>
      <c r="Q111" s="26">
        <f t="shared" si="11"/>
        <v>12906</v>
      </c>
      <c r="R111" s="19">
        <f>SUM(C111:Q111)</f>
        <v>134620</v>
      </c>
      <c r="S111" s="19">
        <v>134620</v>
      </c>
    </row>
    <row r="112" spans="1:19">
      <c r="C112" s="35">
        <f>+C96+C101+C111</f>
        <v>7055342.96</v>
      </c>
      <c r="D112" s="35">
        <f t="shared" ref="D112:Q112" si="12">+D96+D101+D111</f>
        <v>8582032.9900000021</v>
      </c>
      <c r="E112" s="35">
        <f t="shared" si="12"/>
        <v>8959224.0500000007</v>
      </c>
      <c r="F112" s="35">
        <f t="shared" si="12"/>
        <v>11670831.17</v>
      </c>
      <c r="G112" s="35">
        <f t="shared" si="12"/>
        <v>9320794.870000001</v>
      </c>
      <c r="H112" s="35">
        <f>+H96+H101+H111</f>
        <v>9679996.4999999981</v>
      </c>
      <c r="I112" s="35">
        <f t="shared" si="12"/>
        <v>6586789.5200000023</v>
      </c>
      <c r="J112" s="35">
        <f t="shared" si="12"/>
        <v>3347093.4999999977</v>
      </c>
      <c r="K112" s="35">
        <f t="shared" si="12"/>
        <v>7012452.1800000016</v>
      </c>
      <c r="L112" s="35">
        <f t="shared" si="12"/>
        <v>2724753.1599999992</v>
      </c>
      <c r="M112" s="35">
        <f t="shared" si="12"/>
        <v>6478395.8499999987</v>
      </c>
      <c r="N112" s="35">
        <f t="shared" si="12"/>
        <v>3125525.78</v>
      </c>
      <c r="O112" s="35">
        <f t="shared" si="12"/>
        <v>7585334</v>
      </c>
      <c r="P112" s="35">
        <f t="shared" si="12"/>
        <v>840700</v>
      </c>
      <c r="Q112" s="35">
        <f t="shared" si="12"/>
        <v>820906</v>
      </c>
    </row>
    <row r="113" spans="2:17" ht="12.75">
      <c r="C113" s="35">
        <f>+'[2]AL 2024'!$I$124+'[2]AL 2024'!$J$124+'[2]AL 2024'!$L$124</f>
        <v>7055342.9600000009</v>
      </c>
      <c r="D113" s="35">
        <f>+'[2]AL 2024'!$AH$124+'[2]AL 2024'!$AI$124+'[2]AL 2024'!$AK$124</f>
        <v>8582032.9900000002</v>
      </c>
      <c r="E113" s="15">
        <f>+'[2]AL 2024'!$BB$124+'[2]AL 2024'!$BC$124+'[2]AL 2024'!$BE$124</f>
        <v>8959224.0499999989</v>
      </c>
      <c r="F113" s="15">
        <f>+'[2]AL 2024'!$BT$124+'[2]AL 2024'!$BU$124+'[2]AL 2024'!$BV$124+'[2]AL 2024'!$BX$124</f>
        <v>11670831.17</v>
      </c>
      <c r="G113" s="15">
        <f>+'[3]AL 2024'!$CK$123+'[3]AL 2024'!$CL$123+'[3]AL 2024'!$CN$123</f>
        <v>9320794.870000001</v>
      </c>
      <c r="H113" s="48">
        <f>+'[4]AL 2024'!$DC$129+'[4]AL 2024'!$DD$129+'[4]AL 2024'!$DF$129</f>
        <v>9679996.5</v>
      </c>
      <c r="I113" s="48">
        <f>+'[4]AL 2024'!$DQ$129+'[4]AL 2024'!$DR$129+'[4]AL 2024'!$DS$129+'[4]AL 2024'!$DT$129</f>
        <v>9933883.0200000014</v>
      </c>
      <c r="J113" s="58"/>
      <c r="K113" s="78">
        <f>+'[4]AL 2024'!$ED$129+'[4]AL 2024'!$EE$129+'[4]AL 2024'!$EF$129+'[4]AL 2024'!$EG$129</f>
        <v>9737205.339999998</v>
      </c>
      <c r="M113" s="78">
        <f>+'[4]AL 2024'!$ET$129+'[4]AL 2024'!$EU$129+'[4]AL 2024'!$EV$129+'[4]AL 2024'!$EW$129</f>
        <v>9603861.6300000008</v>
      </c>
      <c r="O113" s="78">
        <f>+'[4]AL 2024'!$FH$129+'[4]AL 2024'!$FI$129</f>
        <v>7585394</v>
      </c>
      <c r="P113" s="78">
        <f>+'[4]AL 2024'!$FV$129</f>
        <v>840700</v>
      </c>
      <c r="Q113" s="78">
        <f>+'[4]AL 2024'!$GF$129</f>
        <v>820906</v>
      </c>
    </row>
    <row r="114" spans="2:17">
      <c r="C114" s="35">
        <f>+C113-C112</f>
        <v>0</v>
      </c>
      <c r="D114" s="35">
        <f t="shared" ref="D114:H114" si="13">+D113-D112</f>
        <v>0</v>
      </c>
      <c r="E114" s="35">
        <f t="shared" si="13"/>
        <v>0</v>
      </c>
      <c r="F114" s="35">
        <f t="shared" si="13"/>
        <v>0</v>
      </c>
      <c r="G114" s="35">
        <f t="shared" si="13"/>
        <v>0</v>
      </c>
      <c r="H114" s="35">
        <f t="shared" si="13"/>
        <v>0</v>
      </c>
      <c r="I114" s="35">
        <f>+I113-I112-J112</f>
        <v>0</v>
      </c>
      <c r="J114" s="35"/>
      <c r="K114" s="35">
        <f>+K113-K112-L112</f>
        <v>0</v>
      </c>
      <c r="M114" s="35">
        <f>+M113-M112-N112</f>
        <v>-59.999999997671694</v>
      </c>
      <c r="O114" s="35">
        <f t="shared" ref="O114:Q114" si="14">+O113-O112</f>
        <v>60</v>
      </c>
      <c r="P114" s="35">
        <f t="shared" si="14"/>
        <v>0</v>
      </c>
      <c r="Q114" s="35">
        <f t="shared" si="14"/>
        <v>0</v>
      </c>
    </row>
    <row r="115" spans="2:17" ht="12.75">
      <c r="C115" s="35"/>
      <c r="D115" s="35"/>
      <c r="E115" s="35"/>
      <c r="F115" s="35"/>
      <c r="G115" s="35"/>
      <c r="H115" s="48"/>
      <c r="I115" s="48"/>
      <c r="J115" s="58"/>
      <c r="K115" s="35"/>
      <c r="L115" s="35"/>
      <c r="M115" s="35"/>
      <c r="N115" s="35"/>
      <c r="O115" s="35"/>
      <c r="P115" s="35"/>
      <c r="Q115" s="35"/>
    </row>
    <row r="116" spans="2:17" ht="12.75">
      <c r="C116" s="35"/>
      <c r="D116" s="35"/>
      <c r="H116" s="48"/>
      <c r="I116" s="48"/>
      <c r="J116" s="58"/>
    </row>
    <row r="117" spans="2:17" ht="12.75">
      <c r="H117" s="48"/>
      <c r="I117" s="48"/>
      <c r="J117" s="58"/>
    </row>
    <row r="118" spans="2:17" ht="12.75">
      <c r="H118" s="48"/>
      <c r="I118" s="48"/>
      <c r="J118" s="58"/>
    </row>
    <row r="119" spans="2:17" ht="12.75">
      <c r="B119" s="35">
        <f>98941740+14398300+8608000+134620</f>
        <v>122082660</v>
      </c>
      <c r="H119" s="48"/>
      <c r="I119" s="48"/>
      <c r="J119" s="58"/>
    </row>
    <row r="120" spans="2:17">
      <c r="B120" s="35">
        <f>SUM(C112:Q112)</f>
        <v>93790172.530000001</v>
      </c>
    </row>
    <row r="121" spans="2:17">
      <c r="B121" s="37">
        <f>+B119-B120</f>
        <v>28292487.469999999</v>
      </c>
      <c r="D121" s="35"/>
    </row>
    <row r="122" spans="2:17">
      <c r="B122" s="37">
        <f>+'[4]AL 2024'!$GK$142+'[4]AL 2024'!$GK$148</f>
        <v>28292487.469999991</v>
      </c>
      <c r="D122" s="35"/>
    </row>
    <row r="123" spans="2:17">
      <c r="B123" s="35">
        <f>+B122-B121</f>
        <v>0</v>
      </c>
    </row>
    <row r="124" spans="2:17">
      <c r="B124" s="35"/>
    </row>
    <row r="125" spans="2:17">
      <c r="B125" s="37"/>
    </row>
    <row r="126" spans="2:17">
      <c r="B126" s="35"/>
    </row>
    <row r="127" spans="2:17">
      <c r="B127" s="35"/>
    </row>
    <row r="128" spans="2:17">
      <c r="B128" s="35"/>
    </row>
    <row r="129" spans="2:2">
      <c r="B129" s="37"/>
    </row>
  </sheetData>
  <mergeCells count="19">
    <mergeCell ref="K1:L1"/>
    <mergeCell ref="M1:N1"/>
    <mergeCell ref="A101:B101"/>
    <mergeCell ref="A31:B31"/>
    <mergeCell ref="A41:B41"/>
    <mergeCell ref="A85:B85"/>
    <mergeCell ref="A95:B95"/>
    <mergeCell ref="A96:B96"/>
    <mergeCell ref="A111:B111"/>
    <mergeCell ref="B1:B2"/>
    <mergeCell ref="A1:A2"/>
    <mergeCell ref="F1:F2"/>
    <mergeCell ref="D1:D2"/>
    <mergeCell ref="E1:E2"/>
    <mergeCell ref="C1:C2"/>
    <mergeCell ref="H1:H2"/>
    <mergeCell ref="G1:G2"/>
    <mergeCell ref="A71:B71"/>
    <mergeCell ref="I1:J1"/>
  </mergeCells>
  <phoneticPr fontId="3" type="noConversion"/>
  <printOptions horizontalCentered="1" verticalCentered="1"/>
  <pageMargins left="0" right="0" top="0.83292682900000004" bottom="0.25" header="0.17" footer="0.17"/>
  <pageSetup paperSize="9" scale="46" fitToWidth="2" fitToHeight="3" orientation="landscape" r:id="rId1"/>
  <headerFooter>
    <oddHeader>&amp;LCAS IS&amp;"Arial,Bold"&amp;12Angajamente legale AMBULATORIU PARACLINIC - ref. 209/26.07.2021&amp;"Arial,Regular"&amp;10&amp;CAprobatDirector GeneralRadu Gheorghe TIBICHI&amp;RAvizatDirector Relatii ContractualeSabina BUTNARUVizat CFPMaria DORNESCU</oddHeader>
    <oddFooter>&amp;LȘEF SERVICIU EVALUARE CONTRACTAREMargareta MIRON&amp;C&amp;P din &amp;N&amp;RIntocmit,ȘEF SERVICIU DECONTARECorina  NEAMȚIU</oddFooter>
  </headerFooter>
  <rowBreaks count="1" manualBreakCount="1">
    <brk id="5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2024</vt:lpstr>
      <vt:lpstr>'AL 2024'!Print_Area</vt:lpstr>
      <vt:lpstr>'AL 2024'!Print_Titles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bianca.t</cp:lastModifiedBy>
  <cp:lastPrinted>2022-05-31T10:52:45Z</cp:lastPrinted>
  <dcterms:created xsi:type="dcterms:W3CDTF">2015-12-28T06:02:20Z</dcterms:created>
  <dcterms:modified xsi:type="dcterms:W3CDTF">2024-10-21T08:10:42Z</dcterms:modified>
</cp:coreProperties>
</file>